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0380" windowHeight="6540" firstSheet="4" activeTab="4"/>
  </bookViews>
  <sheets>
    <sheet name="PRESUPUESTOS 2004" sheetId="1" r:id="rId1"/>
    <sheet name="MEMORIA ECONOMICA 2004" sheetId="2" r:id="rId2"/>
    <sheet name="DIARIO 2004" sheetId="3" r:id="rId3"/>
    <sheet name="GASTOS POR CONCEPTOS 2004" sheetId="4" r:id="rId4"/>
    <sheet name="PRESUPUESTOS 2007" sheetId="5" r:id="rId5"/>
  </sheets>
  <definedNames>
    <definedName name="_xlnm.Print_Area" localSheetId="2">'DIARIO 2004'!$A$1:$G$93</definedName>
    <definedName name="_xlnm.Print_Area" localSheetId="3">'GASTOS POR CONCEPTOS 2004'!$A$1:$F$51</definedName>
    <definedName name="_xlnm.Print_Titles" localSheetId="2">'DIARIO 2004'!$1:$2</definedName>
  </definedNames>
  <calcPr fullCalcOnLoad="1"/>
</workbook>
</file>

<file path=xl/sharedStrings.xml><?xml version="1.0" encoding="utf-8"?>
<sst xmlns="http://schemas.openxmlformats.org/spreadsheetml/2006/main" count="282" uniqueCount="160">
  <si>
    <t>ACTIVO</t>
  </si>
  <si>
    <t>PASIVO</t>
  </si>
  <si>
    <t>Caja y bancos</t>
  </si>
  <si>
    <t>TOTAL ACTIVO</t>
  </si>
  <si>
    <t>TOTAL PASIVO</t>
  </si>
  <si>
    <t>Fondo social</t>
  </si>
  <si>
    <t>INGRESOS</t>
  </si>
  <si>
    <t>Cuotas asociados</t>
  </si>
  <si>
    <t>Cuotas atrasadas</t>
  </si>
  <si>
    <t>Nuevos Socios</t>
  </si>
  <si>
    <t>Lotería</t>
  </si>
  <si>
    <t>Fiestas</t>
  </si>
  <si>
    <t>TOTAL INGRESOS</t>
  </si>
  <si>
    <t>GASTOS</t>
  </si>
  <si>
    <t>Papelería</t>
  </si>
  <si>
    <t>Fiestas (promociones, aniversario)</t>
  </si>
  <si>
    <t>Correos</t>
  </si>
  <si>
    <t xml:space="preserve">Varios </t>
  </si>
  <si>
    <t>Teléfonos</t>
  </si>
  <si>
    <t>REALES</t>
  </si>
  <si>
    <t>PENDIENTES</t>
  </si>
  <si>
    <t>TOTAL GASTOS</t>
  </si>
  <si>
    <t>fotos</t>
  </si>
  <si>
    <t>fotocopias</t>
  </si>
  <si>
    <t>TOTAL</t>
  </si>
  <si>
    <t>FECHA</t>
  </si>
  <si>
    <t>CONCEPTO</t>
  </si>
  <si>
    <t>SALDO</t>
  </si>
  <si>
    <t>PRESUPUESTO</t>
  </si>
  <si>
    <t>Subvenciones a actividades</t>
  </si>
  <si>
    <t>DIFERENCIA</t>
  </si>
  <si>
    <t xml:space="preserve">Asociación de Antiguos </t>
  </si>
  <si>
    <t>Alumnos del Colegio Amorós</t>
  </si>
  <si>
    <t>Vocalía de Cultura</t>
  </si>
  <si>
    <t>Vocalía de Trabajo</t>
  </si>
  <si>
    <t>Papelería y fotocopias</t>
  </si>
  <si>
    <t>Vocalía de Información al socio</t>
  </si>
  <si>
    <t>Vocalía de promociones</t>
  </si>
  <si>
    <t>Presidencia</t>
  </si>
  <si>
    <t>otros</t>
  </si>
  <si>
    <t>RECIBOS COBRADOS Y PENDIENTES DE PAGO</t>
  </si>
  <si>
    <t>COBRADO REAL</t>
  </si>
  <si>
    <t>CANTIDAD TEORICA A COBRAR</t>
  </si>
  <si>
    <t>CODIGO</t>
  </si>
  <si>
    <t>FACTURA</t>
  </si>
  <si>
    <t>sellos</t>
  </si>
  <si>
    <t>telefono</t>
  </si>
  <si>
    <t>camisetas</t>
  </si>
  <si>
    <t>PAPELERÍA</t>
  </si>
  <si>
    <t>FIESTAS</t>
  </si>
  <si>
    <t>SELLOS</t>
  </si>
  <si>
    <t>VARIOS</t>
  </si>
  <si>
    <t>TELEFONO</t>
  </si>
  <si>
    <t>MEMORIA ECONÓMICA 2004</t>
  </si>
  <si>
    <t>BALANCE DE SITUACIÓN AL 1/12/2004</t>
  </si>
  <si>
    <t>PRESUPUESTO 2004</t>
  </si>
  <si>
    <t>MOVIMIENTOS AÑO 2004</t>
  </si>
  <si>
    <t>Cuotas año 2004</t>
  </si>
  <si>
    <t>PRESUPUESTOS 2004</t>
  </si>
  <si>
    <t>cuotas atrasadas del 2003 domiciliaciones bancarias</t>
  </si>
  <si>
    <t>papelería</t>
  </si>
  <si>
    <t>cuota 2002 socio 39</t>
  </si>
  <si>
    <t>cuota 2003 socio 42</t>
  </si>
  <si>
    <t>tarjetas de teléfono</t>
  </si>
  <si>
    <t>socio 39 cuota 2003</t>
  </si>
  <si>
    <t>socio 120 cuota 2002-2003</t>
  </si>
  <si>
    <t>correos</t>
  </si>
  <si>
    <t>guía museo reina sofía</t>
  </si>
  <si>
    <t>beneficio lotería</t>
  </si>
  <si>
    <t>inscripción socio 124 y 144</t>
  </si>
  <si>
    <t>inscripción socios 339 al 345</t>
  </si>
  <si>
    <t>cuotas 2004 socio 81 y 82</t>
  </si>
  <si>
    <t>cuotas 2004 socio 155 y 156</t>
  </si>
  <si>
    <t>inscripción socio 346</t>
  </si>
  <si>
    <t>cuota 2004 socio 28 y 41</t>
  </si>
  <si>
    <t>cuota 2004 socio 147</t>
  </si>
  <si>
    <t>inscripcion socio 346 y 347</t>
  </si>
  <si>
    <t>inscripción socios 348 a 351</t>
  </si>
  <si>
    <t>fiesta aniversario</t>
  </si>
  <si>
    <t xml:space="preserve">fiesta aniversario </t>
  </si>
  <si>
    <t>socio 47 cuota 99</t>
  </si>
  <si>
    <t>inscripción socio 126</t>
  </si>
  <si>
    <t>socio 216 cuota 2004</t>
  </si>
  <si>
    <t>socio 279 cuota 2004</t>
  </si>
  <si>
    <t>socio 161 cuotas 2002-2003 y 2004</t>
  </si>
  <si>
    <t>socio 162 cuotas 2002-2003 y 2004</t>
  </si>
  <si>
    <t>inscripción socios 352 al 355</t>
  </si>
  <si>
    <t>inscripción socios 338 al 361</t>
  </si>
  <si>
    <t>inscripción socio 362 y 363</t>
  </si>
  <si>
    <t>cuotas 2004 socio 336</t>
  </si>
  <si>
    <t>cuota 2003 y 2004 socio 295</t>
  </si>
  <si>
    <t>cuota 2004 socio 310</t>
  </si>
  <si>
    <t>cuota 2004 socio 143, 251 y 283</t>
  </si>
  <si>
    <t>cuota 2003 socio 283</t>
  </si>
  <si>
    <t>inscripción socio 364, 365, 366 y 367</t>
  </si>
  <si>
    <t>gastos de inscripción en el registro</t>
  </si>
  <si>
    <t>cuota 2001,2002,2003 y 2004 socio 18</t>
  </si>
  <si>
    <t>cuota 2004 socio 22 y 102</t>
  </si>
  <si>
    <t>ingreso cena 20 promoción</t>
  </si>
  <si>
    <t>cuota 2000,2001,2002,2003 y 2004 socio 97</t>
  </si>
  <si>
    <t>inscripción socio 368 y 369</t>
  </si>
  <si>
    <t>ingreso fiesta 25 promoción</t>
  </si>
  <si>
    <t>pago cena 20 promoción</t>
  </si>
  <si>
    <t>pago cena 25 promoción</t>
  </si>
  <si>
    <t>cuota 2004 socio 317</t>
  </si>
  <si>
    <t>plastificados carnets</t>
  </si>
  <si>
    <t>complemento menus</t>
  </si>
  <si>
    <t>inscripción socios 370-380</t>
  </si>
  <si>
    <t>cuota 2004 socio 6 y 19</t>
  </si>
  <si>
    <t>inscripción socio 381</t>
  </si>
  <si>
    <t>fiesta el pilar supermercado</t>
  </si>
  <si>
    <t>fiesta el pilar hielo</t>
  </si>
  <si>
    <t>cuota 2004 socio 27</t>
  </si>
  <si>
    <t>cuota 2000 y 2001 socio 78</t>
  </si>
  <si>
    <t>inscripción socio 382</t>
  </si>
  <si>
    <t>fotos ingresos</t>
  </si>
  <si>
    <t>regalos fiesta aniversarios</t>
  </si>
  <si>
    <t>inscripción socios 384, 385 y 386</t>
  </si>
  <si>
    <t>cuota 2003 y 2004 socio 202</t>
  </si>
  <si>
    <t>felicitaciones navideñas</t>
  </si>
  <si>
    <t>regalos premios I concurso de felicitaciones navideñas</t>
  </si>
  <si>
    <t>guía museo arqueológico</t>
  </si>
  <si>
    <t>domiciliación cuotas 2004</t>
  </si>
  <si>
    <t>ACTIVIDADES</t>
  </si>
  <si>
    <t>gastos domiciliación</t>
  </si>
  <si>
    <t>saldo anterior</t>
  </si>
  <si>
    <t>DIARIO 2004</t>
  </si>
  <si>
    <t>TOTALES</t>
  </si>
  <si>
    <t xml:space="preserve">  GASTOS POR CONCEPTOS
 2004</t>
  </si>
  <si>
    <t>ONGD PROFESORES COOPERANTES</t>
  </si>
  <si>
    <t>PRESUPUESTOS 2007</t>
  </si>
  <si>
    <t>Proyecto Identidad</t>
  </si>
  <si>
    <t>Comisiones bancarias</t>
  </si>
  <si>
    <t>Camisetas asamblea</t>
  </si>
  <si>
    <t>Material papelería</t>
  </si>
  <si>
    <t>Seguros de viaje cooperantes</t>
  </si>
  <si>
    <t>Remanente 2006</t>
  </si>
  <si>
    <t>Campaña Emergencia Riadas Bolivia</t>
  </si>
  <si>
    <t>Proyecto Riadas Bolivia</t>
  </si>
  <si>
    <t>Proyecto Terremoto Perú</t>
  </si>
  <si>
    <t>Proyecto Semilla</t>
  </si>
  <si>
    <t>Proyecto Formación Seguridad Construcción</t>
  </si>
  <si>
    <t>Proyecto Mingitorios</t>
  </si>
  <si>
    <t>Proyecto Reyes Magos</t>
  </si>
  <si>
    <t>Cuotas Socios</t>
  </si>
  <si>
    <t>Feria Artesanía</t>
  </si>
  <si>
    <t>Campaña Terremoto en Perú</t>
  </si>
  <si>
    <t>Devoluciones banco</t>
  </si>
  <si>
    <t>Subvenciones públicas Ayto. Alcorcón</t>
  </si>
  <si>
    <t>Proyecto Instalación de Agua Potable</t>
  </si>
  <si>
    <t>Ajuste Proyecto Riadas</t>
  </si>
  <si>
    <t>Ajuste Proyecto Semilla</t>
  </si>
  <si>
    <t>Tasas Estatutos</t>
  </si>
  <si>
    <t>Subtotal Proyecto Cooperación</t>
  </si>
  <si>
    <t>Gastos Administración</t>
  </si>
  <si>
    <t>Subtotal Gastos Administración</t>
  </si>
  <si>
    <t>Cooperación y Ayuda Humanitaria</t>
  </si>
  <si>
    <t>Ayuda Humanitaria Bolivia y Perú</t>
  </si>
  <si>
    <t>Remanente 2007</t>
  </si>
  <si>
    <t>MEMORIA ECONÓMICA  2007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</si>
</sst>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€&quot;"/>
    <numFmt numFmtId="190" formatCode="0.0"/>
    <numFmt numFmtId="191" formatCode="0.0%"/>
  </numFmts>
  <fonts count="1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0"/>
      <name val="Bookman Old Style"/>
      <family val="1"/>
    </font>
    <font>
      <b/>
      <sz val="18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sz val="8"/>
      <name val="Bookman Old Style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hair"/>
      <bottom style="hair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left" indent="1"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1" fillId="2" borderId="26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14" fontId="1" fillId="2" borderId="32" xfId="0" applyNumberFormat="1" applyFont="1" applyFill="1" applyBorder="1" applyAlignment="1">
      <alignment/>
    </xf>
    <xf numFmtId="0" fontId="1" fillId="2" borderId="33" xfId="0" applyFont="1" applyFill="1" applyBorder="1" applyAlignment="1">
      <alignment/>
    </xf>
    <xf numFmtId="14" fontId="0" fillId="0" borderId="28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9" fontId="0" fillId="0" borderId="11" xfId="0" applyNumberFormat="1" applyBorder="1" applyAlignment="1">
      <alignment/>
    </xf>
    <xf numFmtId="9" fontId="1" fillId="0" borderId="17" xfId="0" applyNumberFormat="1" applyFont="1" applyBorder="1" applyAlignment="1">
      <alignment/>
    </xf>
    <xf numFmtId="0" fontId="2" fillId="3" borderId="30" xfId="0" applyFont="1" applyFill="1" applyBorder="1" applyAlignment="1">
      <alignment/>
    </xf>
    <xf numFmtId="0" fontId="0" fillId="0" borderId="2" xfId="0" applyFill="1" applyBorder="1" applyAlignment="1">
      <alignment/>
    </xf>
    <xf numFmtId="16" fontId="0" fillId="0" borderId="1" xfId="0" applyNumberFormat="1" applyBorder="1" applyAlignment="1">
      <alignment/>
    </xf>
    <xf numFmtId="0" fontId="2" fillId="3" borderId="34" xfId="0" applyFont="1" applyFill="1" applyBorder="1" applyAlignment="1">
      <alignment/>
    </xf>
    <xf numFmtId="0" fontId="2" fillId="3" borderId="28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9" xfId="0" applyFont="1" applyBorder="1" applyAlignment="1">
      <alignment horizontal="left" inden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0" fontId="11" fillId="0" borderId="9" xfId="0" applyFont="1" applyBorder="1" applyAlignment="1">
      <alignment horizontal="left"/>
    </xf>
    <xf numFmtId="0" fontId="7" fillId="0" borderId="1" xfId="0" applyFont="1" applyBorder="1" applyAlignment="1">
      <alignment horizontal="left" indent="1"/>
    </xf>
    <xf numFmtId="0" fontId="7" fillId="0" borderId="4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4" xfId="0" applyFont="1" applyBorder="1" applyAlignment="1">
      <alignment horizontal="left" indent="1"/>
    </xf>
    <xf numFmtId="189" fontId="11" fillId="0" borderId="11" xfId="0" applyNumberFormat="1" applyFont="1" applyBorder="1" applyAlignment="1">
      <alignment/>
    </xf>
    <xf numFmtId="189" fontId="11" fillId="0" borderId="2" xfId="0" applyNumberFormat="1" applyFont="1" applyBorder="1" applyAlignment="1">
      <alignment/>
    </xf>
    <xf numFmtId="0" fontId="11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3" fontId="11" fillId="0" borderId="1" xfId="0" applyNumberFormat="1" applyFont="1" applyBorder="1" applyAlignment="1">
      <alignment horizontal="center"/>
    </xf>
    <xf numFmtId="191" fontId="11" fillId="0" borderId="1" xfId="0" applyNumberFormat="1" applyFont="1" applyBorder="1" applyAlignment="1">
      <alignment horizontal="center"/>
    </xf>
    <xf numFmtId="9" fontId="11" fillId="0" borderId="0" xfId="0" applyNumberFormat="1" applyFont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center"/>
    </xf>
    <xf numFmtId="0" fontId="0" fillId="4" borderId="41" xfId="0" applyFill="1" applyBorder="1" applyAlignment="1">
      <alignment vertical="center"/>
    </xf>
    <xf numFmtId="0" fontId="0" fillId="4" borderId="42" xfId="0" applyFill="1" applyBorder="1" applyAlignment="1">
      <alignment vertical="center"/>
    </xf>
    <xf numFmtId="0" fontId="0" fillId="4" borderId="43" xfId="0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4" borderId="38" xfId="0" applyFont="1" applyFill="1" applyBorder="1" applyAlignment="1">
      <alignment horizontal="left"/>
    </xf>
    <xf numFmtId="0" fontId="2" fillId="4" borderId="39" xfId="0" applyFont="1" applyFill="1" applyBorder="1" applyAlignment="1">
      <alignment horizontal="left"/>
    </xf>
    <xf numFmtId="0" fontId="2" fillId="4" borderId="40" xfId="0" applyFont="1" applyFill="1" applyBorder="1" applyAlignment="1">
      <alignment horizontal="left"/>
    </xf>
    <xf numFmtId="0" fontId="0" fillId="0" borderId="4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35" xfId="0" applyFont="1" applyBorder="1" applyAlignment="1">
      <alignment horizontal="left"/>
    </xf>
    <xf numFmtId="0" fontId="10" fillId="0" borderId="36" xfId="0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9" fillId="4" borderId="38" xfId="0" applyFont="1" applyFill="1" applyBorder="1" applyAlignment="1">
      <alignment horizontal="center" vertical="center"/>
    </xf>
    <xf numFmtId="0" fontId="9" fillId="4" borderId="39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7" fillId="4" borderId="41" xfId="0" applyFont="1" applyFill="1" applyBorder="1" applyAlignment="1">
      <alignment vertical="center"/>
    </xf>
    <xf numFmtId="0" fontId="7" fillId="4" borderId="42" xfId="0" applyFont="1" applyFill="1" applyBorder="1" applyAlignment="1">
      <alignment vertical="center"/>
    </xf>
    <xf numFmtId="0" fontId="7" fillId="4" borderId="43" xfId="0" applyFont="1" applyFill="1" applyBorder="1" applyAlignment="1">
      <alignment vertic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189" fontId="11" fillId="4" borderId="29" xfId="0" applyNumberFormat="1" applyFont="1" applyFill="1" applyBorder="1" applyAlignment="1">
      <alignment horizontal="right"/>
    </xf>
    <xf numFmtId="189" fontId="11" fillId="4" borderId="30" xfId="0" applyNumberFormat="1" applyFont="1" applyFill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7" fillId="0" borderId="9" xfId="0" applyFont="1" applyBorder="1" applyAlignment="1">
      <alignment horizontal="left" indent="1"/>
    </xf>
    <xf numFmtId="0" fontId="7" fillId="0" borderId="10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0</xdr:row>
      <xdr:rowOff>333375</xdr:rowOff>
    </xdr:from>
    <xdr:to>
      <xdr:col>4</xdr:col>
      <xdr:colOff>85725</xdr:colOff>
      <xdr:row>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333375"/>
          <a:ext cx="952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60"/>
  <sheetViews>
    <sheetView view="pageBreakPreview" zoomScale="60" workbookViewId="0" topLeftCell="A4">
      <selection activeCell="F56" sqref="F56"/>
    </sheetView>
  </sheetViews>
  <sheetFormatPr defaultColWidth="11.421875" defaultRowHeight="12.75"/>
  <cols>
    <col min="2" max="2" width="17.140625" style="0" customWidth="1"/>
    <col min="3" max="3" width="19.7109375" style="0" customWidth="1"/>
    <col min="4" max="4" width="15.28125" style="0" customWidth="1"/>
    <col min="5" max="5" width="13.421875" style="0" customWidth="1"/>
  </cols>
  <sheetData>
    <row r="5" spans="3:5" ht="78" customHeight="1">
      <c r="C5" s="103" t="s">
        <v>58</v>
      </c>
      <c r="D5" s="103"/>
      <c r="E5" s="103"/>
    </row>
    <row r="10" ht="12.75">
      <c r="B10" t="s">
        <v>31</v>
      </c>
    </row>
    <row r="11" ht="12.75">
      <c r="B11" t="s">
        <v>32</v>
      </c>
    </row>
    <row r="17" ht="13.5" thickBot="1"/>
    <row r="18" spans="2:5" ht="12.75">
      <c r="B18" s="97" t="s">
        <v>58</v>
      </c>
      <c r="C18" s="98"/>
      <c r="D18" s="98"/>
      <c r="E18" s="99"/>
    </row>
    <row r="19" spans="2:5" ht="12.75">
      <c r="B19" s="100"/>
      <c r="C19" s="101"/>
      <c r="D19" s="101"/>
      <c r="E19" s="102"/>
    </row>
    <row r="20" spans="2:5" ht="15.75">
      <c r="B20" s="94" t="s">
        <v>6</v>
      </c>
      <c r="C20" s="95"/>
      <c r="D20" s="95"/>
      <c r="E20" s="96"/>
    </row>
    <row r="21" spans="2:5" s="4" customFormat="1" ht="12.75">
      <c r="B21" s="19"/>
      <c r="C21" s="20"/>
      <c r="D21" s="20" t="s">
        <v>28</v>
      </c>
      <c r="E21" s="21"/>
    </row>
    <row r="22" spans="2:5" ht="12.75">
      <c r="B22" s="11" t="s">
        <v>7</v>
      </c>
      <c r="C22" s="12"/>
      <c r="D22" s="12">
        <v>770</v>
      </c>
      <c r="E22" s="13"/>
    </row>
    <row r="23" spans="2:5" ht="12.75">
      <c r="B23" s="11" t="s">
        <v>8</v>
      </c>
      <c r="C23" s="12"/>
      <c r="D23" s="12">
        <v>660</v>
      </c>
      <c r="E23" s="13"/>
    </row>
    <row r="24" spans="2:5" ht="12.75">
      <c r="B24" s="11" t="s">
        <v>9</v>
      </c>
      <c r="C24" s="12"/>
      <c r="D24" s="12">
        <v>280</v>
      </c>
      <c r="E24" s="13"/>
    </row>
    <row r="25" spans="2:5" ht="12.75">
      <c r="B25" s="11" t="s">
        <v>10</v>
      </c>
      <c r="C25" s="12"/>
      <c r="D25" s="12">
        <v>550</v>
      </c>
      <c r="E25" s="13"/>
    </row>
    <row r="26" spans="2:5" s="4" customFormat="1" ht="12.75">
      <c r="B26" s="16" t="s">
        <v>12</v>
      </c>
      <c r="C26" s="17"/>
      <c r="D26" s="17">
        <f>SUM(D22:D25)</f>
        <v>2260</v>
      </c>
      <c r="E26" s="18"/>
    </row>
    <row r="27" spans="2:5" ht="12.75">
      <c r="B27" s="1"/>
      <c r="C27" s="2"/>
      <c r="D27" s="2"/>
      <c r="E27" s="3"/>
    </row>
    <row r="28" spans="2:5" ht="15.75">
      <c r="B28" s="94" t="s">
        <v>13</v>
      </c>
      <c r="C28" s="95"/>
      <c r="D28" s="95"/>
      <c r="E28" s="96"/>
    </row>
    <row r="29" spans="2:5" s="4" customFormat="1" ht="12.75" customHeight="1">
      <c r="B29" s="14"/>
      <c r="C29" s="15"/>
      <c r="D29" s="20" t="s">
        <v>28</v>
      </c>
      <c r="E29" s="21"/>
    </row>
    <row r="30" spans="2:5" s="26" customFormat="1" ht="12.75" customHeight="1">
      <c r="B30" s="30" t="s">
        <v>33</v>
      </c>
      <c r="C30" s="29"/>
      <c r="D30" s="27"/>
      <c r="E30" s="28"/>
    </row>
    <row r="31" spans="2:5" ht="12.75">
      <c r="B31" s="25" t="s">
        <v>35</v>
      </c>
      <c r="C31" s="12"/>
      <c r="D31" s="12">
        <v>50</v>
      </c>
      <c r="E31" s="13"/>
    </row>
    <row r="32" spans="2:5" ht="12.75">
      <c r="B32" s="25" t="s">
        <v>29</v>
      </c>
      <c r="C32" s="12"/>
      <c r="D32" s="12">
        <v>300</v>
      </c>
      <c r="E32" s="13"/>
    </row>
    <row r="33" spans="2:5" ht="12.75">
      <c r="B33" s="25" t="s">
        <v>16</v>
      </c>
      <c r="C33" s="12"/>
      <c r="D33" s="12">
        <v>100</v>
      </c>
      <c r="E33" s="13"/>
    </row>
    <row r="34" spans="2:5" ht="12.75">
      <c r="B34" s="25" t="s">
        <v>18</v>
      </c>
      <c r="C34" s="12"/>
      <c r="D34" s="12">
        <v>40</v>
      </c>
      <c r="E34" s="13"/>
    </row>
    <row r="35" spans="2:5" s="26" customFormat="1" ht="12.75" customHeight="1">
      <c r="B35" s="30" t="s">
        <v>34</v>
      </c>
      <c r="C35" s="29"/>
      <c r="D35" s="27"/>
      <c r="E35" s="28"/>
    </row>
    <row r="36" spans="2:5" ht="12.75">
      <c r="B36" s="25" t="s">
        <v>35</v>
      </c>
      <c r="C36" s="12"/>
      <c r="D36" s="12">
        <v>40</v>
      </c>
      <c r="E36" s="13"/>
    </row>
    <row r="37" spans="2:5" ht="12.75" hidden="1">
      <c r="B37" s="25" t="s">
        <v>15</v>
      </c>
      <c r="C37" s="12"/>
      <c r="D37" s="12"/>
      <c r="E37" s="13"/>
    </row>
    <row r="38" spans="2:5" ht="12.75" hidden="1">
      <c r="B38" s="25" t="s">
        <v>29</v>
      </c>
      <c r="C38" s="12"/>
      <c r="D38" s="12"/>
      <c r="E38" s="13"/>
    </row>
    <row r="39" spans="2:5" ht="12.75" hidden="1">
      <c r="B39" s="25" t="s">
        <v>16</v>
      </c>
      <c r="C39" s="12"/>
      <c r="D39" s="12"/>
      <c r="E39" s="13"/>
    </row>
    <row r="40" spans="2:5" ht="12.75" hidden="1">
      <c r="B40" s="25" t="s">
        <v>17</v>
      </c>
      <c r="C40" s="12"/>
      <c r="D40" s="12"/>
      <c r="E40" s="13"/>
    </row>
    <row r="41" spans="2:5" ht="12.75">
      <c r="B41" s="25" t="s">
        <v>18</v>
      </c>
      <c r="C41" s="12"/>
      <c r="D41" s="12">
        <v>20</v>
      </c>
      <c r="E41" s="13"/>
    </row>
    <row r="42" spans="2:5" s="26" customFormat="1" ht="12.75" customHeight="1">
      <c r="B42" s="30" t="s">
        <v>36</v>
      </c>
      <c r="C42" s="29"/>
      <c r="D42" s="27"/>
      <c r="E42" s="28"/>
    </row>
    <row r="43" spans="2:5" ht="12.75">
      <c r="B43" s="25" t="s">
        <v>35</v>
      </c>
      <c r="C43" s="12"/>
      <c r="D43" s="12">
        <v>100</v>
      </c>
      <c r="E43" s="13"/>
    </row>
    <row r="44" spans="2:5" ht="12.75" hidden="1">
      <c r="B44" s="25" t="s">
        <v>15</v>
      </c>
      <c r="C44" s="12"/>
      <c r="D44" s="12"/>
      <c r="E44" s="13"/>
    </row>
    <row r="45" spans="2:5" ht="12.75" hidden="1">
      <c r="B45" s="25" t="s">
        <v>29</v>
      </c>
      <c r="C45" s="12"/>
      <c r="D45" s="12"/>
      <c r="E45" s="13"/>
    </row>
    <row r="46" spans="2:5" ht="12.75" hidden="1">
      <c r="B46" s="25" t="s">
        <v>16</v>
      </c>
      <c r="C46" s="12"/>
      <c r="D46" s="12"/>
      <c r="E46" s="13"/>
    </row>
    <row r="47" spans="2:5" ht="12.75" hidden="1">
      <c r="B47" s="25" t="s">
        <v>17</v>
      </c>
      <c r="C47" s="12"/>
      <c r="D47" s="12"/>
      <c r="E47" s="13"/>
    </row>
    <row r="48" spans="2:5" ht="12.75">
      <c r="B48" s="25" t="s">
        <v>18</v>
      </c>
      <c r="C48" s="12"/>
      <c r="D48" s="12">
        <v>20</v>
      </c>
      <c r="E48" s="13"/>
    </row>
    <row r="49" spans="2:5" s="26" customFormat="1" ht="12.75" customHeight="1">
      <c r="B49" s="30" t="s">
        <v>37</v>
      </c>
      <c r="C49" s="29"/>
      <c r="D49" s="27"/>
      <c r="E49" s="28"/>
    </row>
    <row r="50" spans="2:5" ht="12.75">
      <c r="B50" s="25" t="s">
        <v>35</v>
      </c>
      <c r="C50" s="12"/>
      <c r="D50" s="12">
        <v>150</v>
      </c>
      <c r="E50" s="13"/>
    </row>
    <row r="51" spans="2:5" ht="12.75">
      <c r="B51" s="25" t="s">
        <v>15</v>
      </c>
      <c r="C51" s="12"/>
      <c r="D51" s="12">
        <v>300</v>
      </c>
      <c r="E51" s="13"/>
    </row>
    <row r="52" spans="2:5" ht="12.75">
      <c r="B52" s="25" t="s">
        <v>16</v>
      </c>
      <c r="C52" s="12"/>
      <c r="D52" s="12">
        <v>200</v>
      </c>
      <c r="E52" s="13"/>
    </row>
    <row r="53" spans="2:5" ht="12.75">
      <c r="B53" s="25" t="s">
        <v>18</v>
      </c>
      <c r="C53" s="12"/>
      <c r="D53" s="12">
        <v>60</v>
      </c>
      <c r="E53" s="13"/>
    </row>
    <row r="54" spans="2:5" s="26" customFormat="1" ht="12.75" customHeight="1">
      <c r="B54" s="30" t="s">
        <v>38</v>
      </c>
      <c r="C54" s="29"/>
      <c r="D54" s="27"/>
      <c r="E54" s="28"/>
    </row>
    <row r="55" spans="2:5" ht="12.75">
      <c r="B55" s="25" t="s">
        <v>35</v>
      </c>
      <c r="C55" s="12"/>
      <c r="D55" s="12">
        <v>190</v>
      </c>
      <c r="E55" s="13"/>
    </row>
    <row r="56" spans="2:5" ht="12.75">
      <c r="B56" s="25" t="s">
        <v>15</v>
      </c>
      <c r="C56" s="12"/>
      <c r="D56" s="12">
        <v>400</v>
      </c>
      <c r="E56" s="13"/>
    </row>
    <row r="57" spans="2:5" ht="12.75">
      <c r="B57" s="25" t="s">
        <v>16</v>
      </c>
      <c r="C57" s="12"/>
      <c r="D57" s="12">
        <v>200</v>
      </c>
      <c r="E57" s="13"/>
    </row>
    <row r="58" spans="2:5" ht="12.75">
      <c r="B58" s="25" t="s">
        <v>17</v>
      </c>
      <c r="C58" s="12"/>
      <c r="D58" s="12">
        <v>50</v>
      </c>
      <c r="E58" s="13"/>
    </row>
    <row r="59" spans="2:5" ht="12.75">
      <c r="B59" s="25" t="s">
        <v>18</v>
      </c>
      <c r="C59" s="12"/>
      <c r="D59" s="12">
        <v>40</v>
      </c>
      <c r="E59" s="13"/>
    </row>
    <row r="60" spans="2:5" s="4" customFormat="1" ht="13.5" thickBot="1">
      <c r="B60" s="22" t="s">
        <v>21</v>
      </c>
      <c r="C60" s="23"/>
      <c r="D60" s="23">
        <f>SUM(D31:D59)</f>
        <v>2260</v>
      </c>
      <c r="E60" s="24"/>
    </row>
  </sheetData>
  <mergeCells count="4">
    <mergeCell ref="B20:E20"/>
    <mergeCell ref="B28:E28"/>
    <mergeCell ref="B18:E19"/>
    <mergeCell ref="C5:E5"/>
  </mergeCells>
  <printOptions/>
  <pageMargins left="0.49" right="0.75" top="1" bottom="1" header="0" footer="0"/>
  <pageSetup horizontalDpi="300" verticalDpi="300" orientation="portrait" paperSize="9" r:id="rId3"/>
  <legacyDrawing r:id="rId2"/>
  <oleObjects>
    <oleObject progId="Word.Document.8" shapeId="5621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5:I61"/>
  <sheetViews>
    <sheetView view="pageBreakPreview" zoomScale="60" workbookViewId="0" topLeftCell="A6">
      <selection activeCell="I32" sqref="I32"/>
    </sheetView>
  </sheetViews>
  <sheetFormatPr defaultColWidth="11.421875" defaultRowHeight="12.75"/>
  <cols>
    <col min="1" max="1" width="17.140625" style="0" customWidth="1"/>
    <col min="2" max="2" width="19.7109375" style="0" customWidth="1"/>
    <col min="3" max="3" width="16.7109375" style="0" customWidth="1"/>
    <col min="4" max="4" width="28.00390625" style="0" bestFit="1" customWidth="1"/>
    <col min="5" max="5" width="16.28125" style="0" customWidth="1"/>
  </cols>
  <sheetData>
    <row r="5" spans="2:5" ht="78" customHeight="1">
      <c r="B5" s="103" t="s">
        <v>53</v>
      </c>
      <c r="C5" s="103"/>
      <c r="D5" s="103"/>
      <c r="E5" s="103"/>
    </row>
    <row r="10" ht="12.75">
      <c r="A10" t="s">
        <v>31</v>
      </c>
    </row>
    <row r="11" ht="12.75">
      <c r="A11" t="s">
        <v>32</v>
      </c>
    </row>
    <row r="15" ht="13.5" thickBot="1"/>
    <row r="16" spans="1:5" ht="29.25" customHeight="1">
      <c r="A16" s="97" t="s">
        <v>54</v>
      </c>
      <c r="B16" s="98"/>
      <c r="C16" s="98"/>
      <c r="D16" s="98"/>
      <c r="E16" s="99"/>
    </row>
    <row r="17" spans="1:5" ht="12.75">
      <c r="A17" s="6" t="s">
        <v>0</v>
      </c>
      <c r="B17" s="7"/>
      <c r="C17" s="109" t="s">
        <v>1</v>
      </c>
      <c r="D17" s="110"/>
      <c r="E17" s="111"/>
    </row>
    <row r="18" spans="1:5" ht="12.75">
      <c r="A18" s="1" t="s">
        <v>2</v>
      </c>
      <c r="B18" s="2">
        <f>+'DIARIO 2004'!G93</f>
        <v>1643.3999999999994</v>
      </c>
      <c r="D18" s="5" t="s">
        <v>5</v>
      </c>
      <c r="E18" s="3">
        <f>+B18</f>
        <v>1643.3999999999994</v>
      </c>
    </row>
    <row r="19" spans="1:5" ht="12.75">
      <c r="A19" s="1"/>
      <c r="B19" s="2"/>
      <c r="C19" s="5"/>
      <c r="D19" s="2"/>
      <c r="E19" s="3"/>
    </row>
    <row r="20" spans="1:5" ht="13.5" thickBot="1">
      <c r="A20" s="8" t="s">
        <v>3</v>
      </c>
      <c r="B20" s="9">
        <f>+B18</f>
        <v>1643.3999999999994</v>
      </c>
      <c r="C20" s="107" t="s">
        <v>4</v>
      </c>
      <c r="D20" s="108"/>
      <c r="E20" s="10">
        <f>+E18</f>
        <v>1643.3999999999994</v>
      </c>
    </row>
    <row r="22" ht="13.5" thickBot="1"/>
    <row r="23" spans="1:5" ht="12.75">
      <c r="A23" s="97" t="s">
        <v>56</v>
      </c>
      <c r="B23" s="98"/>
      <c r="C23" s="98"/>
      <c r="D23" s="98"/>
      <c r="E23" s="99"/>
    </row>
    <row r="24" spans="1:5" ht="12.75">
      <c r="A24" s="100"/>
      <c r="B24" s="101"/>
      <c r="C24" s="101"/>
      <c r="D24" s="101"/>
      <c r="E24" s="102"/>
    </row>
    <row r="25" spans="1:5" ht="15.75">
      <c r="A25" s="94" t="s">
        <v>6</v>
      </c>
      <c r="B25" s="95"/>
      <c r="C25" s="95"/>
      <c r="D25" s="95"/>
      <c r="E25" s="96"/>
    </row>
    <row r="26" spans="1:5" s="4" customFormat="1" ht="12.75" customHeight="1">
      <c r="A26" s="19"/>
      <c r="B26" s="20"/>
      <c r="C26" s="20" t="s">
        <v>19</v>
      </c>
      <c r="D26" s="20" t="s">
        <v>55</v>
      </c>
      <c r="E26" s="21" t="s">
        <v>30</v>
      </c>
    </row>
    <row r="27" spans="1:5" ht="12.75">
      <c r="A27" s="11" t="s">
        <v>7</v>
      </c>
      <c r="B27" s="12"/>
      <c r="C27" s="12" t="e">
        <f>+#REF!</f>
        <v>#REF!</v>
      </c>
      <c r="D27" s="12">
        <f>+'PRESUPUESTOS 2004'!D22</f>
        <v>770</v>
      </c>
      <c r="E27" s="52" t="e">
        <f>+(C27-D27)/+D27</f>
        <v>#REF!</v>
      </c>
    </row>
    <row r="28" spans="1:5" ht="12.75">
      <c r="A28" s="11" t="s">
        <v>8</v>
      </c>
      <c r="B28" s="12"/>
      <c r="C28" s="12" t="e">
        <f>+#REF!</f>
        <v>#REF!</v>
      </c>
      <c r="D28" s="12">
        <f>+'PRESUPUESTOS 2004'!D23</f>
        <v>660</v>
      </c>
      <c r="E28" s="52" t="e">
        <f>+(C28-D28)/+D28</f>
        <v>#REF!</v>
      </c>
    </row>
    <row r="29" spans="1:5" ht="12.75">
      <c r="A29" s="11" t="s">
        <v>9</v>
      </c>
      <c r="B29" s="12"/>
      <c r="C29" s="12" t="e">
        <f>+#REF!</f>
        <v>#REF!</v>
      </c>
      <c r="D29" s="12">
        <f>+'PRESUPUESTOS 2004'!D24</f>
        <v>280</v>
      </c>
      <c r="E29" s="52" t="e">
        <f>+(C29-D29)/+D29</f>
        <v>#REF!</v>
      </c>
    </row>
    <row r="30" spans="1:5" ht="12.75">
      <c r="A30" s="11" t="s">
        <v>10</v>
      </c>
      <c r="B30" s="12"/>
      <c r="C30" s="12" t="e">
        <f>+#REF!</f>
        <v>#REF!</v>
      </c>
      <c r="D30" s="12">
        <f>+'PRESUPUESTOS 2004'!D25</f>
        <v>550</v>
      </c>
      <c r="E30" s="52" t="e">
        <f>+(C30-D30)/+D30</f>
        <v>#REF!</v>
      </c>
    </row>
    <row r="31" spans="1:5" ht="12.75">
      <c r="A31" s="11" t="s">
        <v>11</v>
      </c>
      <c r="B31" s="12"/>
      <c r="C31" s="12" t="e">
        <f>+#REF!</f>
        <v>#REF!</v>
      </c>
      <c r="D31" s="12">
        <v>0</v>
      </c>
      <c r="E31" s="52"/>
    </row>
    <row r="32" spans="1:5" ht="12.75">
      <c r="A32" s="11" t="s">
        <v>39</v>
      </c>
      <c r="B32" s="12"/>
      <c r="C32" s="12" t="e">
        <f>+#REF!</f>
        <v>#REF!</v>
      </c>
      <c r="D32" s="12">
        <v>0</v>
      </c>
      <c r="E32" s="52"/>
    </row>
    <row r="33" spans="1:5" s="4" customFormat="1" ht="13.5" thickBot="1">
      <c r="A33" s="59" t="s">
        <v>12</v>
      </c>
      <c r="B33" s="60"/>
      <c r="C33" s="60" t="e">
        <f>SUM(C27:C32)</f>
        <v>#REF!</v>
      </c>
      <c r="D33" s="60">
        <f>SUM(D27:D32)</f>
        <v>2260</v>
      </c>
      <c r="E33" s="53" t="e">
        <f>+(C33-D33)/+D33</f>
        <v>#REF!</v>
      </c>
    </row>
    <row r="34" spans="1:5" ht="12.75">
      <c r="A34" s="1"/>
      <c r="B34" s="2"/>
      <c r="C34" s="2"/>
      <c r="D34" s="2"/>
      <c r="E34" s="3"/>
    </row>
    <row r="35" spans="1:5" ht="15.75">
      <c r="A35" s="94" t="s">
        <v>13</v>
      </c>
      <c r="B35" s="95"/>
      <c r="C35" s="95"/>
      <c r="D35" s="95"/>
      <c r="E35" s="96"/>
    </row>
    <row r="36" spans="1:5" ht="18">
      <c r="A36" s="14"/>
      <c r="B36" s="15"/>
      <c r="C36" s="20" t="s">
        <v>19</v>
      </c>
      <c r="D36" s="20" t="s">
        <v>55</v>
      </c>
      <c r="E36" s="21" t="s">
        <v>30</v>
      </c>
    </row>
    <row r="37" spans="1:5" ht="12.75">
      <c r="A37" s="11" t="s">
        <v>14</v>
      </c>
      <c r="B37" s="12"/>
      <c r="C37" s="12">
        <f>+'GASTOS POR CONCEPTOS 2004'!F12</f>
        <v>215.06999999999996</v>
      </c>
      <c r="D37" s="12">
        <f>+'PRESUPUESTOS 2004'!D31+'PRESUPUESTOS 2004'!D36+'PRESUPUESTOS 2004'!D43+'PRESUPUESTOS 2004'!D50+'PRESUPUESTOS 2004'!D55</f>
        <v>530</v>
      </c>
      <c r="E37" s="52">
        <f aca="true" t="shared" si="0" ref="E37:E43">+(D37-C37)/+D37</f>
        <v>0.5942075471698114</v>
      </c>
    </row>
    <row r="38" spans="1:5" ht="12.75">
      <c r="A38" s="11" t="s">
        <v>15</v>
      </c>
      <c r="B38" s="12"/>
      <c r="C38" s="12">
        <f>+'GASTOS POR CONCEPTOS 2004'!F24</f>
        <v>2829.83</v>
      </c>
      <c r="D38" s="12">
        <f>+'PRESUPUESTOS 2004'!D51+'PRESUPUESTOS 2004'!D56</f>
        <v>700</v>
      </c>
      <c r="E38" s="52">
        <f t="shared" si="0"/>
        <v>-3.0426142857142855</v>
      </c>
    </row>
    <row r="39" spans="1:5" ht="12.75">
      <c r="A39" s="11" t="s">
        <v>29</v>
      </c>
      <c r="B39" s="12"/>
      <c r="C39" s="12">
        <f>+'GASTOS POR CONCEPTOS 2004'!F30</f>
        <v>688.9</v>
      </c>
      <c r="D39" s="12">
        <f>+'PRESUPUESTOS 2004'!D32</f>
        <v>300</v>
      </c>
      <c r="E39" s="52">
        <f t="shared" si="0"/>
        <v>-1.2963333333333333</v>
      </c>
    </row>
    <row r="40" spans="1:5" ht="12.75">
      <c r="A40" s="11" t="s">
        <v>16</v>
      </c>
      <c r="B40" s="12"/>
      <c r="C40" s="12">
        <f>+'GASTOS POR CONCEPTOS 2004'!F40</f>
        <v>290.02</v>
      </c>
      <c r="D40" s="12">
        <f>+'PRESUPUESTOS 2004'!D33+'PRESUPUESTOS 2004'!D52+'PRESUPUESTOS 2004'!D57</f>
        <v>500</v>
      </c>
      <c r="E40" s="52">
        <f t="shared" si="0"/>
        <v>0.41996000000000006</v>
      </c>
    </row>
    <row r="41" spans="1:5" ht="12.75">
      <c r="A41" s="11" t="s">
        <v>17</v>
      </c>
      <c r="B41" s="12"/>
      <c r="C41" s="12">
        <f>+'GASTOS POR CONCEPTOS 2004'!F46</f>
        <v>51.08</v>
      </c>
      <c r="D41" s="12">
        <f>+'PRESUPUESTOS 2004'!D58</f>
        <v>50</v>
      </c>
      <c r="E41" s="52">
        <f t="shared" si="0"/>
        <v>-0.021599999999999966</v>
      </c>
    </row>
    <row r="42" spans="1:5" ht="12.75">
      <c r="A42" s="11" t="s">
        <v>18</v>
      </c>
      <c r="B42" s="12"/>
      <c r="C42" s="12">
        <f>+'GASTOS POR CONCEPTOS 2004'!F50</f>
        <v>84</v>
      </c>
      <c r="D42" s="12">
        <f>+'PRESUPUESTOS 2004'!D34+'PRESUPUESTOS 2004'!D41+'PRESUPUESTOS 2004'!D48+'PRESUPUESTOS 2004'!D53+'PRESUPUESTOS 2004'!D59</f>
        <v>180</v>
      </c>
      <c r="E42" s="52">
        <f t="shared" si="0"/>
        <v>0.5333333333333333</v>
      </c>
    </row>
    <row r="43" spans="1:5" ht="13.5" thickBot="1">
      <c r="A43" s="22" t="s">
        <v>21</v>
      </c>
      <c r="B43" s="23"/>
      <c r="C43" s="23">
        <f>SUM(C37:C42)</f>
        <v>4158.9</v>
      </c>
      <c r="D43" s="23">
        <f>SUM(D37:D42)</f>
        <v>2260</v>
      </c>
      <c r="E43" s="53">
        <f t="shared" si="0"/>
        <v>-0.8402212389380529</v>
      </c>
    </row>
    <row r="45" ht="13.5" thickBot="1"/>
    <row r="46" spans="1:5" ht="16.5" thickBot="1">
      <c r="A46" s="104" t="s">
        <v>40</v>
      </c>
      <c r="B46" s="105"/>
      <c r="C46" s="105"/>
      <c r="D46" s="105"/>
      <c r="E46" s="106"/>
    </row>
    <row r="47" spans="1:5" s="4" customFormat="1" ht="27" customHeight="1">
      <c r="A47" s="32"/>
      <c r="B47" s="33"/>
      <c r="C47" s="33" t="s">
        <v>41</v>
      </c>
      <c r="D47" s="33" t="s">
        <v>42</v>
      </c>
      <c r="E47" s="34" t="s">
        <v>20</v>
      </c>
    </row>
    <row r="48" spans="1:5" ht="12.75">
      <c r="A48" s="11" t="s">
        <v>57</v>
      </c>
      <c r="B48" s="12"/>
      <c r="C48" s="12">
        <v>1266</v>
      </c>
      <c r="D48" s="12">
        <v>2702</v>
      </c>
      <c r="E48" s="13">
        <f>+D48-C48</f>
        <v>1436</v>
      </c>
    </row>
    <row r="49" spans="1:9" ht="12.75">
      <c r="A49" s="11" t="s">
        <v>8</v>
      </c>
      <c r="B49" s="12"/>
      <c r="C49" s="12" t="e">
        <f>+C28</f>
        <v>#REF!</v>
      </c>
      <c r="D49" s="12">
        <v>4488</v>
      </c>
      <c r="E49" s="13" t="e">
        <f>+D49-C49</f>
        <v>#REF!</v>
      </c>
      <c r="F49" s="2"/>
      <c r="G49" s="2"/>
      <c r="H49" s="2"/>
      <c r="I49" s="2"/>
    </row>
    <row r="50" spans="1:9" ht="13.5" thickBot="1">
      <c r="A50" s="8" t="s">
        <v>24</v>
      </c>
      <c r="B50" s="9"/>
      <c r="C50" s="9" t="e">
        <f>+C49+C48</f>
        <v>#REF!</v>
      </c>
      <c r="D50" s="9">
        <f>+D49+D48</f>
        <v>7190</v>
      </c>
      <c r="E50" s="10" t="e">
        <f>+E49+E48</f>
        <v>#REF!</v>
      </c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2"/>
      <c r="B52" s="2"/>
      <c r="C52" s="2"/>
      <c r="D52" s="2"/>
      <c r="E52" s="2"/>
      <c r="F52" s="2"/>
      <c r="G52" s="2"/>
      <c r="H52" s="2"/>
      <c r="I52" s="2"/>
    </row>
    <row r="53" spans="1:9" ht="12.75">
      <c r="A53" s="2"/>
      <c r="B53" s="2"/>
      <c r="C53" s="2"/>
      <c r="D53" s="2"/>
      <c r="E53" s="2"/>
      <c r="F53" s="2"/>
      <c r="G53" s="2"/>
      <c r="H53" s="2"/>
      <c r="I53" s="2"/>
    </row>
    <row r="54" spans="1:9" s="4" customFormat="1" ht="12.75">
      <c r="A54" s="31"/>
      <c r="B54" s="31"/>
      <c r="C54" s="31"/>
      <c r="D54" s="31"/>
      <c r="E54" s="31"/>
      <c r="F54" s="31"/>
      <c r="G54" s="31"/>
      <c r="H54" s="31"/>
      <c r="I54" s="31"/>
    </row>
    <row r="55" spans="1:9" ht="12.75">
      <c r="A55" s="2"/>
      <c r="B55" s="2"/>
      <c r="C55" s="2"/>
      <c r="D55" s="2"/>
      <c r="E55" s="2"/>
      <c r="F55" s="2"/>
      <c r="G55" s="2"/>
      <c r="H55" s="2"/>
      <c r="I55" s="2"/>
    </row>
    <row r="56" spans="1:9" ht="12.75">
      <c r="A56" s="2"/>
      <c r="B56" s="2"/>
      <c r="C56" s="2"/>
      <c r="D56" s="2"/>
      <c r="E56" s="2"/>
      <c r="F56" s="2"/>
      <c r="G56" s="2"/>
      <c r="H56" s="2"/>
      <c r="I56" s="2"/>
    </row>
    <row r="57" spans="1:9" ht="12.75">
      <c r="A57" s="2"/>
      <c r="B57" s="2"/>
      <c r="C57" s="2"/>
      <c r="D57" s="2"/>
      <c r="E57" s="2"/>
      <c r="F57" s="2"/>
      <c r="G57" s="2"/>
      <c r="H57" s="2"/>
      <c r="I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</sheetData>
  <mergeCells count="8">
    <mergeCell ref="A16:E16"/>
    <mergeCell ref="C20:D20"/>
    <mergeCell ref="C17:E17"/>
    <mergeCell ref="B5:E5"/>
    <mergeCell ref="A46:E46"/>
    <mergeCell ref="A35:E35"/>
    <mergeCell ref="A23:E24"/>
    <mergeCell ref="A25:E25"/>
  </mergeCells>
  <printOptions/>
  <pageMargins left="0.75" right="0.47" top="1" bottom="1" header="0" footer="0"/>
  <pageSetup horizontalDpi="300" verticalDpi="300" orientation="portrait" paperSize="9" scale="91" r:id="rId3"/>
  <legacyDrawing r:id="rId2"/>
  <oleObjects>
    <oleObject progId="Word.Document.8" shapeId="60724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7"/>
  <sheetViews>
    <sheetView view="pageBreakPreview" zoomScale="60" workbookViewId="0" topLeftCell="B1">
      <selection activeCell="E13" sqref="E13"/>
    </sheetView>
  </sheetViews>
  <sheetFormatPr defaultColWidth="11.421875" defaultRowHeight="12.75"/>
  <cols>
    <col min="1" max="1" width="14.28125" style="0" hidden="1" customWidth="1"/>
    <col min="2" max="2" width="14.421875" style="0" bestFit="1" customWidth="1"/>
    <col min="3" max="3" width="12.57421875" style="0" bestFit="1" customWidth="1"/>
    <col min="4" max="4" width="45.57421875" style="0" bestFit="1" customWidth="1"/>
    <col min="5" max="5" width="15.7109375" style="0" bestFit="1" customWidth="1"/>
    <col min="6" max="6" width="13.140625" style="0" bestFit="1" customWidth="1"/>
    <col min="7" max="7" width="11.57421875" style="0" bestFit="1" customWidth="1"/>
  </cols>
  <sheetData>
    <row r="1" spans="1:7" ht="126.75" customHeight="1" thickBot="1">
      <c r="A1" s="49"/>
      <c r="B1" s="112" t="s">
        <v>126</v>
      </c>
      <c r="C1" s="113"/>
      <c r="D1" s="113"/>
      <c r="E1" s="113"/>
      <c r="F1" s="114"/>
      <c r="G1" s="115"/>
    </row>
    <row r="2" spans="1:7" s="44" customFormat="1" ht="18.75" thickBot="1">
      <c r="A2" s="41" t="s">
        <v>43</v>
      </c>
      <c r="B2" s="41" t="s">
        <v>44</v>
      </c>
      <c r="C2" s="42" t="s">
        <v>25</v>
      </c>
      <c r="D2" s="42" t="s">
        <v>26</v>
      </c>
      <c r="E2" s="42" t="s">
        <v>6</v>
      </c>
      <c r="F2" s="42" t="s">
        <v>13</v>
      </c>
      <c r="G2" s="43" t="s">
        <v>27</v>
      </c>
    </row>
    <row r="3" spans="2:7" ht="12.75">
      <c r="B3" s="1"/>
      <c r="C3" s="51"/>
      <c r="D3" s="2" t="s">
        <v>125</v>
      </c>
      <c r="E3" s="2"/>
      <c r="F3" s="2"/>
      <c r="G3" s="3">
        <v>1742.8</v>
      </c>
    </row>
    <row r="4" spans="2:7" ht="12.75">
      <c r="B4" s="56"/>
      <c r="C4" s="51">
        <v>37956</v>
      </c>
      <c r="D4" s="2" t="s">
        <v>59</v>
      </c>
      <c r="E4" s="2">
        <v>343</v>
      </c>
      <c r="F4" s="2"/>
      <c r="G4" s="3">
        <f aca="true" t="shared" si="0" ref="G4:G35">+G3+E4-F4</f>
        <v>2085.8</v>
      </c>
    </row>
    <row r="5" spans="2:7" ht="12.75">
      <c r="B5" s="1">
        <v>1</v>
      </c>
      <c r="C5" s="51">
        <v>37966</v>
      </c>
      <c r="D5" s="2" t="s">
        <v>60</v>
      </c>
      <c r="E5" s="2"/>
      <c r="F5" s="2">
        <v>9.05</v>
      </c>
      <c r="G5" s="3">
        <f t="shared" si="0"/>
        <v>2076.75</v>
      </c>
    </row>
    <row r="6" spans="2:7" ht="12.75">
      <c r="B6" s="1"/>
      <c r="C6" s="51">
        <v>37967</v>
      </c>
      <c r="D6" s="2" t="s">
        <v>61</v>
      </c>
      <c r="E6" s="2">
        <v>6</v>
      </c>
      <c r="F6" s="2"/>
      <c r="G6" s="3">
        <f t="shared" si="0"/>
        <v>2082.75</v>
      </c>
    </row>
    <row r="7" spans="2:7" ht="12.75">
      <c r="B7" s="1"/>
      <c r="C7" s="51">
        <v>37967</v>
      </c>
      <c r="D7" s="2" t="s">
        <v>62</v>
      </c>
      <c r="E7" s="2">
        <v>7</v>
      </c>
      <c r="F7" s="2"/>
      <c r="G7" s="3">
        <f t="shared" si="0"/>
        <v>2089.75</v>
      </c>
    </row>
    <row r="8" spans="2:7" ht="12.75">
      <c r="B8" s="1">
        <v>2</v>
      </c>
      <c r="C8" s="51">
        <v>37968</v>
      </c>
      <c r="D8" s="2" t="s">
        <v>63</v>
      </c>
      <c r="E8" s="2"/>
      <c r="F8" s="2">
        <v>18</v>
      </c>
      <c r="G8" s="3">
        <f t="shared" si="0"/>
        <v>2071.75</v>
      </c>
    </row>
    <row r="9" spans="2:7" ht="12.75">
      <c r="B9" s="1"/>
      <c r="C9" s="51">
        <v>37969</v>
      </c>
      <c r="D9" s="2" t="s">
        <v>64</v>
      </c>
      <c r="E9" s="2">
        <v>7</v>
      </c>
      <c r="F9" s="2"/>
      <c r="G9" s="3">
        <f t="shared" si="0"/>
        <v>2078.75</v>
      </c>
    </row>
    <row r="10" spans="2:7" ht="12.75">
      <c r="B10" s="1"/>
      <c r="C10" s="51">
        <v>37969</v>
      </c>
      <c r="D10" s="2" t="s">
        <v>65</v>
      </c>
      <c r="E10" s="2">
        <v>13</v>
      </c>
      <c r="F10" s="2"/>
      <c r="G10" s="3">
        <f t="shared" si="0"/>
        <v>2091.75</v>
      </c>
    </row>
    <row r="11" spans="2:7" ht="12.75">
      <c r="B11" s="1">
        <v>3</v>
      </c>
      <c r="C11" s="51">
        <v>37974</v>
      </c>
      <c r="D11" s="2" t="s">
        <v>66</v>
      </c>
      <c r="E11" s="2"/>
      <c r="F11" s="2">
        <v>0.26</v>
      </c>
      <c r="G11" s="3">
        <f t="shared" si="0"/>
        <v>2091.49</v>
      </c>
    </row>
    <row r="12" spans="2:7" ht="12.75">
      <c r="B12" s="1">
        <v>4</v>
      </c>
      <c r="C12" s="51">
        <v>38039</v>
      </c>
      <c r="D12" s="2" t="s">
        <v>67</v>
      </c>
      <c r="E12" s="2"/>
      <c r="F12" s="2">
        <v>100</v>
      </c>
      <c r="G12" s="3">
        <f t="shared" si="0"/>
        <v>1991.4899999999998</v>
      </c>
    </row>
    <row r="13" spans="2:7" ht="12.75">
      <c r="B13" s="1"/>
      <c r="C13" s="51">
        <v>38041</v>
      </c>
      <c r="D13" s="2" t="s">
        <v>68</v>
      </c>
      <c r="E13" s="2">
        <v>479</v>
      </c>
      <c r="F13" s="2"/>
      <c r="G13" s="3">
        <f t="shared" si="0"/>
        <v>2470.49</v>
      </c>
    </row>
    <row r="14" spans="2:7" ht="12.75">
      <c r="B14" s="1">
        <v>5</v>
      </c>
      <c r="C14" s="51">
        <v>38045</v>
      </c>
      <c r="D14" s="2" t="s">
        <v>46</v>
      </c>
      <c r="E14" s="2"/>
      <c r="F14" s="2">
        <v>36</v>
      </c>
      <c r="G14" s="3">
        <f t="shared" si="0"/>
        <v>2434.49</v>
      </c>
    </row>
    <row r="15" spans="2:7" ht="12.75">
      <c r="B15" s="1"/>
      <c r="C15" s="51">
        <v>38051</v>
      </c>
      <c r="D15" s="2" t="s">
        <v>69</v>
      </c>
      <c r="E15" s="2">
        <v>14</v>
      </c>
      <c r="F15" s="2"/>
      <c r="G15" s="3">
        <f t="shared" si="0"/>
        <v>2448.49</v>
      </c>
    </row>
    <row r="16" spans="2:7" ht="12.75">
      <c r="B16" s="1"/>
      <c r="C16" s="51">
        <v>38051</v>
      </c>
      <c r="D16" s="2" t="s">
        <v>70</v>
      </c>
      <c r="E16" s="2">
        <v>49</v>
      </c>
      <c r="F16" s="2"/>
      <c r="G16" s="3">
        <f t="shared" si="0"/>
        <v>2497.49</v>
      </c>
    </row>
    <row r="17" spans="2:7" ht="12.75">
      <c r="B17" s="1">
        <v>6</v>
      </c>
      <c r="C17" s="51">
        <v>38057</v>
      </c>
      <c r="D17" s="2" t="s">
        <v>63</v>
      </c>
      <c r="E17" s="2"/>
      <c r="F17" s="2">
        <v>30</v>
      </c>
      <c r="G17" s="3">
        <f t="shared" si="0"/>
        <v>2467.49</v>
      </c>
    </row>
    <row r="18" spans="2:7" ht="12.75">
      <c r="B18" s="1"/>
      <c r="C18" s="51">
        <v>38062</v>
      </c>
      <c r="D18" s="2" t="s">
        <v>71</v>
      </c>
      <c r="E18" s="2">
        <v>14</v>
      </c>
      <c r="F18" s="2"/>
      <c r="G18" s="3">
        <f t="shared" si="0"/>
        <v>2481.49</v>
      </c>
    </row>
    <row r="19" spans="2:7" ht="12.75">
      <c r="B19" s="1"/>
      <c r="C19" s="51">
        <v>38062</v>
      </c>
      <c r="D19" s="2" t="s">
        <v>72</v>
      </c>
      <c r="E19" s="2">
        <v>14</v>
      </c>
      <c r="F19" s="2"/>
      <c r="G19" s="3">
        <f t="shared" si="0"/>
        <v>2495.49</v>
      </c>
    </row>
    <row r="20" spans="2:7" ht="12.75">
      <c r="B20" s="1"/>
      <c r="C20" s="51">
        <v>38063</v>
      </c>
      <c r="D20" s="2" t="s">
        <v>73</v>
      </c>
      <c r="E20" s="2">
        <v>14</v>
      </c>
      <c r="F20" s="2"/>
      <c r="G20" s="3">
        <f t="shared" si="0"/>
        <v>2509.49</v>
      </c>
    </row>
    <row r="21" spans="2:7" ht="12.75">
      <c r="B21" s="1">
        <v>7</v>
      </c>
      <c r="C21" s="51">
        <v>38083</v>
      </c>
      <c r="D21" s="2" t="s">
        <v>66</v>
      </c>
      <c r="E21" s="2"/>
      <c r="F21" s="2">
        <v>89.91</v>
      </c>
      <c r="G21" s="3">
        <f t="shared" si="0"/>
        <v>2419.58</v>
      </c>
    </row>
    <row r="22" spans="2:7" ht="12.75">
      <c r="B22" s="1">
        <v>8</v>
      </c>
      <c r="C22" s="51">
        <v>38084</v>
      </c>
      <c r="D22" s="2" t="s">
        <v>23</v>
      </c>
      <c r="E22" s="2"/>
      <c r="F22" s="2">
        <v>3.9</v>
      </c>
      <c r="G22" s="3">
        <f t="shared" si="0"/>
        <v>2415.68</v>
      </c>
    </row>
    <row r="23" spans="2:7" ht="12.75">
      <c r="B23" s="1"/>
      <c r="C23" s="51">
        <v>38095</v>
      </c>
      <c r="D23" s="2" t="s">
        <v>74</v>
      </c>
      <c r="E23" s="2">
        <v>14</v>
      </c>
      <c r="F23" s="2"/>
      <c r="G23" s="3">
        <f t="shared" si="0"/>
        <v>2429.68</v>
      </c>
    </row>
    <row r="24" spans="2:7" ht="12.75">
      <c r="B24" s="1"/>
      <c r="C24" s="51">
        <v>38096</v>
      </c>
      <c r="D24" s="2" t="s">
        <v>75</v>
      </c>
      <c r="E24" s="2">
        <v>7</v>
      </c>
      <c r="F24" s="2"/>
      <c r="G24" s="3">
        <f t="shared" si="0"/>
        <v>2436.68</v>
      </c>
    </row>
    <row r="25" spans="2:7" ht="12.75">
      <c r="B25" s="1"/>
      <c r="C25" s="51">
        <f>+C24</f>
        <v>38096</v>
      </c>
      <c r="D25" s="2" t="s">
        <v>76</v>
      </c>
      <c r="E25" s="2">
        <v>14</v>
      </c>
      <c r="F25" s="2"/>
      <c r="G25" s="3">
        <f t="shared" si="0"/>
        <v>2450.68</v>
      </c>
    </row>
    <row r="26" spans="2:7" ht="12.75">
      <c r="B26" s="1"/>
      <c r="C26" s="51">
        <f>+C25</f>
        <v>38096</v>
      </c>
      <c r="D26" s="2" t="s">
        <v>77</v>
      </c>
      <c r="E26" s="2">
        <v>28</v>
      </c>
      <c r="F26" s="2"/>
      <c r="G26" s="3">
        <f t="shared" si="0"/>
        <v>2478.68</v>
      </c>
    </row>
    <row r="27" spans="2:7" ht="12.75">
      <c r="B27" s="1">
        <v>9</v>
      </c>
      <c r="C27" s="51">
        <v>38092</v>
      </c>
      <c r="D27" s="2" t="s">
        <v>78</v>
      </c>
      <c r="E27" s="2"/>
      <c r="F27" s="2">
        <v>5.29</v>
      </c>
      <c r="G27" s="3">
        <f t="shared" si="0"/>
        <v>2473.39</v>
      </c>
    </row>
    <row r="28" spans="2:7" ht="12.75">
      <c r="B28" s="1">
        <v>10</v>
      </c>
      <c r="C28" s="51">
        <v>38100</v>
      </c>
      <c r="D28" s="2" t="s">
        <v>79</v>
      </c>
      <c r="E28" s="2"/>
      <c r="F28" s="2">
        <v>1.14</v>
      </c>
      <c r="G28" s="3">
        <f t="shared" si="0"/>
        <v>2472.25</v>
      </c>
    </row>
    <row r="29" spans="2:7" ht="12.75">
      <c r="B29" s="1">
        <v>11</v>
      </c>
      <c r="C29" s="51">
        <v>38101</v>
      </c>
      <c r="D29" s="2" t="s">
        <v>78</v>
      </c>
      <c r="E29" s="2"/>
      <c r="F29" s="2">
        <v>95.3</v>
      </c>
      <c r="G29" s="3">
        <f t="shared" si="0"/>
        <v>2376.95</v>
      </c>
    </row>
    <row r="30" spans="2:7" ht="12.75">
      <c r="B30" s="1">
        <v>12</v>
      </c>
      <c r="C30" s="51">
        <v>38103</v>
      </c>
      <c r="D30" s="2" t="s">
        <v>60</v>
      </c>
      <c r="E30" s="2"/>
      <c r="F30" s="2">
        <v>54.65</v>
      </c>
      <c r="G30" s="3">
        <f t="shared" si="0"/>
        <v>2322.2999999999997</v>
      </c>
    </row>
    <row r="31" spans="2:7" ht="12.75">
      <c r="B31" s="1">
        <v>13</v>
      </c>
      <c r="C31" s="51">
        <v>38102</v>
      </c>
      <c r="D31" s="2" t="s">
        <v>78</v>
      </c>
      <c r="E31" s="2"/>
      <c r="F31" s="2">
        <v>7</v>
      </c>
      <c r="G31" s="3">
        <f t="shared" si="0"/>
        <v>2315.2999999999997</v>
      </c>
    </row>
    <row r="32" spans="2:7" ht="12.75">
      <c r="B32" s="1">
        <v>14</v>
      </c>
      <c r="C32" s="51">
        <v>38106</v>
      </c>
      <c r="D32" s="2" t="s">
        <v>22</v>
      </c>
      <c r="E32" s="2"/>
      <c r="F32" s="2">
        <v>4.6</v>
      </c>
      <c r="G32" s="3">
        <f t="shared" si="0"/>
        <v>2310.7</v>
      </c>
    </row>
    <row r="33" spans="2:7" ht="12.75">
      <c r="B33" s="1">
        <v>15</v>
      </c>
      <c r="C33" s="51">
        <v>38105</v>
      </c>
      <c r="D33" s="2" t="s">
        <v>47</v>
      </c>
      <c r="E33" s="2"/>
      <c r="F33" s="2">
        <v>195</v>
      </c>
      <c r="G33" s="3">
        <f t="shared" si="0"/>
        <v>2115.7</v>
      </c>
    </row>
    <row r="34" spans="2:7" ht="12.75">
      <c r="B34" s="1"/>
      <c r="C34" s="51">
        <f>+C33</f>
        <v>38105</v>
      </c>
      <c r="D34" s="2" t="s">
        <v>80</v>
      </c>
      <c r="E34" s="2">
        <v>6</v>
      </c>
      <c r="F34" s="2"/>
      <c r="G34" s="3">
        <f t="shared" si="0"/>
        <v>2121.7</v>
      </c>
    </row>
    <row r="35" spans="2:7" ht="12.75">
      <c r="B35" s="1"/>
      <c r="C35" s="51">
        <v>38097</v>
      </c>
      <c r="D35" s="2" t="s">
        <v>81</v>
      </c>
      <c r="E35" s="2">
        <v>6</v>
      </c>
      <c r="F35" s="2"/>
      <c r="G35" s="3">
        <f t="shared" si="0"/>
        <v>2127.7</v>
      </c>
    </row>
    <row r="36" spans="2:7" ht="12.75">
      <c r="B36" s="1"/>
      <c r="C36" s="51">
        <v>38102</v>
      </c>
      <c r="D36" s="2" t="s">
        <v>82</v>
      </c>
      <c r="E36" s="2">
        <v>7</v>
      </c>
      <c r="F36" s="2"/>
      <c r="G36" s="3">
        <f aca="true" t="shared" si="1" ref="G36:G67">+G35+E36-F36</f>
        <v>2134.7</v>
      </c>
    </row>
    <row r="37" spans="2:7" ht="12.75">
      <c r="B37" s="1"/>
      <c r="C37" s="51">
        <v>38102</v>
      </c>
      <c r="D37" s="2" t="s">
        <v>83</v>
      </c>
      <c r="E37" s="2">
        <v>7</v>
      </c>
      <c r="F37" s="2"/>
      <c r="G37" s="3">
        <f t="shared" si="1"/>
        <v>2141.7</v>
      </c>
    </row>
    <row r="38" spans="2:7" ht="12.75">
      <c r="B38" s="1">
        <v>16</v>
      </c>
      <c r="C38" s="51">
        <v>38115</v>
      </c>
      <c r="D38" s="2" t="s">
        <v>45</v>
      </c>
      <c r="E38" s="2"/>
      <c r="F38" s="2">
        <v>54</v>
      </c>
      <c r="G38" s="3">
        <f t="shared" si="1"/>
        <v>2087.7</v>
      </c>
    </row>
    <row r="39" spans="2:7" ht="12.75">
      <c r="B39" s="1"/>
      <c r="C39" s="51">
        <v>38118</v>
      </c>
      <c r="D39" s="2" t="s">
        <v>84</v>
      </c>
      <c r="E39" s="2">
        <v>20</v>
      </c>
      <c r="F39" s="2"/>
      <c r="G39" s="3">
        <f t="shared" si="1"/>
        <v>2107.7</v>
      </c>
    </row>
    <row r="40" spans="2:7" ht="12.75">
      <c r="B40" s="1"/>
      <c r="C40" s="51">
        <f>+C39</f>
        <v>38118</v>
      </c>
      <c r="D40" s="2" t="s">
        <v>85</v>
      </c>
      <c r="E40" s="2">
        <v>20</v>
      </c>
      <c r="F40" s="2"/>
      <c r="G40" s="3">
        <f t="shared" si="1"/>
        <v>2127.7</v>
      </c>
    </row>
    <row r="41" spans="2:7" ht="12.75">
      <c r="B41" s="1"/>
      <c r="C41" s="51">
        <v>38118</v>
      </c>
      <c r="D41" s="2" t="s">
        <v>86</v>
      </c>
      <c r="E41" s="2">
        <v>28</v>
      </c>
      <c r="F41" s="2"/>
      <c r="G41" s="3">
        <f t="shared" si="1"/>
        <v>2155.7</v>
      </c>
    </row>
    <row r="42" spans="2:7" ht="12.75">
      <c r="B42" s="1"/>
      <c r="C42" s="51">
        <v>38119</v>
      </c>
      <c r="D42" s="2" t="s">
        <v>87</v>
      </c>
      <c r="E42" s="2">
        <v>49</v>
      </c>
      <c r="F42" s="2"/>
      <c r="G42" s="3">
        <f t="shared" si="1"/>
        <v>2204.7</v>
      </c>
    </row>
    <row r="43" spans="2:7" ht="12.75">
      <c r="B43" s="1">
        <v>17</v>
      </c>
      <c r="C43" s="51">
        <v>38124</v>
      </c>
      <c r="D43" s="2" t="s">
        <v>66</v>
      </c>
      <c r="E43" s="2"/>
      <c r="F43" s="2">
        <v>17.28</v>
      </c>
      <c r="G43" s="3">
        <f t="shared" si="1"/>
        <v>2187.4199999999996</v>
      </c>
    </row>
    <row r="44" spans="2:7" ht="12.75">
      <c r="B44" s="1"/>
      <c r="C44" s="51">
        <v>38130</v>
      </c>
      <c r="D44" s="2" t="s">
        <v>88</v>
      </c>
      <c r="E44" s="2">
        <v>14</v>
      </c>
      <c r="F44" s="2"/>
      <c r="G44" s="3">
        <f t="shared" si="1"/>
        <v>2201.4199999999996</v>
      </c>
    </row>
    <row r="45" spans="2:7" ht="12.75">
      <c r="B45" s="1"/>
      <c r="C45" s="51">
        <v>38102</v>
      </c>
      <c r="D45" s="2" t="s">
        <v>89</v>
      </c>
      <c r="E45" s="2">
        <v>7</v>
      </c>
      <c r="F45" s="2"/>
      <c r="G45" s="3">
        <f t="shared" si="1"/>
        <v>2208.4199999999996</v>
      </c>
    </row>
    <row r="46" spans="2:7" ht="12.75">
      <c r="B46" s="1"/>
      <c r="C46" s="51">
        <v>38102</v>
      </c>
      <c r="D46" s="2" t="s">
        <v>90</v>
      </c>
      <c r="E46" s="2">
        <v>14</v>
      </c>
      <c r="F46" s="2"/>
      <c r="G46" s="3">
        <f t="shared" si="1"/>
        <v>2222.4199999999996</v>
      </c>
    </row>
    <row r="47" spans="2:7" ht="12.75">
      <c r="B47" s="1"/>
      <c r="C47" s="51">
        <v>38102</v>
      </c>
      <c r="D47" s="2" t="s">
        <v>91</v>
      </c>
      <c r="E47" s="2">
        <v>7</v>
      </c>
      <c r="F47" s="2"/>
      <c r="G47" s="3">
        <f t="shared" si="1"/>
        <v>2229.4199999999996</v>
      </c>
    </row>
    <row r="48" spans="2:7" ht="12.75">
      <c r="B48" s="1"/>
      <c r="C48" s="51">
        <v>38102</v>
      </c>
      <c r="D48" s="2" t="s">
        <v>92</v>
      </c>
      <c r="E48" s="2">
        <v>21</v>
      </c>
      <c r="F48" s="2"/>
      <c r="G48" s="3">
        <f t="shared" si="1"/>
        <v>2250.4199999999996</v>
      </c>
    </row>
    <row r="49" spans="2:7" ht="12.75">
      <c r="B49" s="1"/>
      <c r="C49" s="51">
        <v>38102</v>
      </c>
      <c r="D49" s="2" t="s">
        <v>93</v>
      </c>
      <c r="E49" s="2">
        <v>7</v>
      </c>
      <c r="F49" s="2"/>
      <c r="G49" s="3">
        <f t="shared" si="1"/>
        <v>2257.4199999999996</v>
      </c>
    </row>
    <row r="50" spans="2:7" ht="12.75">
      <c r="B50" s="1">
        <v>18</v>
      </c>
      <c r="C50" s="51">
        <v>38135</v>
      </c>
      <c r="D50" s="2" t="s">
        <v>78</v>
      </c>
      <c r="E50" s="2"/>
      <c r="F50" s="2">
        <v>9.19</v>
      </c>
      <c r="G50" s="3">
        <f t="shared" si="1"/>
        <v>2248.2299999999996</v>
      </c>
    </row>
    <row r="51" spans="2:7" ht="12.75">
      <c r="B51" s="1"/>
      <c r="C51" s="51">
        <v>38135</v>
      </c>
      <c r="D51" s="2" t="s">
        <v>94</v>
      </c>
      <c r="E51" s="2">
        <v>28</v>
      </c>
      <c r="F51" s="2"/>
      <c r="G51" s="3">
        <f t="shared" si="1"/>
        <v>2276.2299999999996</v>
      </c>
    </row>
    <row r="52" spans="2:7" ht="12.75">
      <c r="B52" s="1">
        <v>19</v>
      </c>
      <c r="C52" s="51">
        <v>38137</v>
      </c>
      <c r="D52" s="2" t="s">
        <v>66</v>
      </c>
      <c r="E52" s="2"/>
      <c r="F52" s="2">
        <v>5.94</v>
      </c>
      <c r="G52" s="3">
        <f t="shared" si="1"/>
        <v>2270.2899999999995</v>
      </c>
    </row>
    <row r="53" spans="2:7" ht="12.75">
      <c r="B53" s="1">
        <v>20</v>
      </c>
      <c r="C53" s="51">
        <v>38139</v>
      </c>
      <c r="D53" s="2" t="s">
        <v>95</v>
      </c>
      <c r="E53" s="2"/>
      <c r="F53" s="2">
        <v>33.79</v>
      </c>
      <c r="G53" s="3">
        <f t="shared" si="1"/>
        <v>2236.4999999999995</v>
      </c>
    </row>
    <row r="54" spans="2:7" ht="12.75">
      <c r="B54" s="1"/>
      <c r="C54" s="51">
        <v>38141</v>
      </c>
      <c r="D54" s="2" t="s">
        <v>96</v>
      </c>
      <c r="E54" s="2">
        <v>28</v>
      </c>
      <c r="F54" s="2"/>
      <c r="G54" s="3">
        <f t="shared" si="1"/>
        <v>2264.4999999999995</v>
      </c>
    </row>
    <row r="55" spans="2:7" ht="12.75">
      <c r="B55" s="1"/>
      <c r="C55" s="51">
        <v>38143</v>
      </c>
      <c r="D55" s="2" t="s">
        <v>97</v>
      </c>
      <c r="E55" s="2">
        <v>14</v>
      </c>
      <c r="F55" s="2"/>
      <c r="G55" s="3">
        <f t="shared" si="1"/>
        <v>2278.4999999999995</v>
      </c>
    </row>
    <row r="56" spans="2:7" ht="12.75">
      <c r="B56" s="1"/>
      <c r="C56" s="51">
        <v>38143</v>
      </c>
      <c r="D56" s="2" t="s">
        <v>98</v>
      </c>
      <c r="E56" s="2">
        <v>729</v>
      </c>
      <c r="F56" s="2"/>
      <c r="G56" s="3">
        <f t="shared" si="1"/>
        <v>3007.4999999999995</v>
      </c>
    </row>
    <row r="57" spans="2:7" ht="12.75">
      <c r="B57" s="1"/>
      <c r="C57" s="51">
        <v>38143</v>
      </c>
      <c r="D57" s="2" t="s">
        <v>99</v>
      </c>
      <c r="E57" s="2">
        <v>33</v>
      </c>
      <c r="F57" s="2"/>
      <c r="G57" s="3">
        <f t="shared" si="1"/>
        <v>3040.4999999999995</v>
      </c>
    </row>
    <row r="58" spans="2:7" ht="12.75">
      <c r="B58" s="1"/>
      <c r="C58" s="51">
        <v>38143</v>
      </c>
      <c r="D58" s="2" t="s">
        <v>100</v>
      </c>
      <c r="E58" s="2">
        <v>14</v>
      </c>
      <c r="F58" s="2"/>
      <c r="G58" s="3">
        <f t="shared" si="1"/>
        <v>3054.4999999999995</v>
      </c>
    </row>
    <row r="59" spans="2:7" ht="12.75">
      <c r="B59" s="1">
        <v>21</v>
      </c>
      <c r="C59" s="51">
        <v>38146</v>
      </c>
      <c r="D59" s="2" t="s">
        <v>22</v>
      </c>
      <c r="E59" s="2"/>
      <c r="F59" s="2">
        <v>4.6</v>
      </c>
      <c r="G59" s="3">
        <f t="shared" si="1"/>
        <v>3049.8999999999996</v>
      </c>
    </row>
    <row r="60" spans="2:7" ht="12.75">
      <c r="B60" s="1"/>
      <c r="C60" s="51">
        <v>38150</v>
      </c>
      <c r="D60" s="2" t="s">
        <v>101</v>
      </c>
      <c r="E60" s="2">
        <v>1093</v>
      </c>
      <c r="F60" s="2"/>
      <c r="G60" s="3">
        <f t="shared" si="1"/>
        <v>4142.9</v>
      </c>
    </row>
    <row r="61" spans="2:7" ht="12.75">
      <c r="B61" s="1">
        <v>22</v>
      </c>
      <c r="C61" s="51">
        <v>38150</v>
      </c>
      <c r="D61" s="2" t="s">
        <v>102</v>
      </c>
      <c r="E61" s="2"/>
      <c r="F61" s="2">
        <v>837</v>
      </c>
      <c r="G61" s="3">
        <f t="shared" si="1"/>
        <v>3305.8999999999996</v>
      </c>
    </row>
    <row r="62" spans="2:7" ht="12.75">
      <c r="B62" s="1">
        <v>23</v>
      </c>
      <c r="C62" s="51">
        <v>38150</v>
      </c>
      <c r="D62" s="2" t="s">
        <v>103</v>
      </c>
      <c r="E62" s="2"/>
      <c r="F62" s="2">
        <v>999</v>
      </c>
      <c r="G62" s="3">
        <f t="shared" si="1"/>
        <v>2306.8999999999996</v>
      </c>
    </row>
    <row r="63" spans="2:7" ht="12.75">
      <c r="B63" s="1"/>
      <c r="C63" s="51">
        <v>38152</v>
      </c>
      <c r="D63" s="2" t="s">
        <v>104</v>
      </c>
      <c r="E63" s="2">
        <v>7</v>
      </c>
      <c r="F63" s="2"/>
      <c r="G63" s="3">
        <f t="shared" si="1"/>
        <v>2313.8999999999996</v>
      </c>
    </row>
    <row r="64" spans="2:7" ht="12.75">
      <c r="B64" s="1">
        <v>24</v>
      </c>
      <c r="C64" s="51">
        <v>38168</v>
      </c>
      <c r="D64" s="2" t="s">
        <v>105</v>
      </c>
      <c r="E64" s="2"/>
      <c r="F64" s="2">
        <v>6.79</v>
      </c>
      <c r="G64" s="3">
        <f t="shared" si="1"/>
        <v>2307.1099999999997</v>
      </c>
    </row>
    <row r="65" spans="2:7" ht="12.75">
      <c r="B65" s="1">
        <v>25</v>
      </c>
      <c r="C65" s="51">
        <v>38172</v>
      </c>
      <c r="D65" s="2" t="s">
        <v>66</v>
      </c>
      <c r="E65" s="2"/>
      <c r="F65" s="2">
        <v>4.8</v>
      </c>
      <c r="G65" s="3">
        <f t="shared" si="1"/>
        <v>2302.3099999999995</v>
      </c>
    </row>
    <row r="66" spans="2:7" ht="12.75">
      <c r="B66" s="1">
        <v>26</v>
      </c>
      <c r="C66" s="51">
        <v>38172</v>
      </c>
      <c r="D66" s="2" t="s">
        <v>106</v>
      </c>
      <c r="E66" s="2"/>
      <c r="F66" s="2">
        <v>270</v>
      </c>
      <c r="G66" s="3">
        <f t="shared" si="1"/>
        <v>2032.3099999999995</v>
      </c>
    </row>
    <row r="67" spans="2:7" ht="12.75">
      <c r="B67" s="1"/>
      <c r="C67" s="51">
        <v>38172</v>
      </c>
      <c r="D67" s="2" t="s">
        <v>107</v>
      </c>
      <c r="E67" s="2">
        <v>77</v>
      </c>
      <c r="F67" s="2"/>
      <c r="G67" s="3">
        <f t="shared" si="1"/>
        <v>2109.3099999999995</v>
      </c>
    </row>
    <row r="68" spans="2:7" ht="12.75">
      <c r="B68" s="1">
        <v>27</v>
      </c>
      <c r="C68" s="51">
        <v>38225</v>
      </c>
      <c r="D68" s="2" t="s">
        <v>22</v>
      </c>
      <c r="E68" s="2"/>
      <c r="F68" s="2">
        <v>8</v>
      </c>
      <c r="G68" s="3">
        <f aca="true" t="shared" si="2" ref="G68:G92">+G67+E68-F68</f>
        <v>2101.3099999999995</v>
      </c>
    </row>
    <row r="69" spans="2:7" ht="12.75">
      <c r="B69" s="1"/>
      <c r="C69" s="51">
        <v>38225</v>
      </c>
      <c r="D69" s="2" t="s">
        <v>108</v>
      </c>
      <c r="E69" s="2">
        <v>14</v>
      </c>
      <c r="F69" s="2"/>
      <c r="G69" s="3">
        <f t="shared" si="2"/>
        <v>2115.3099999999995</v>
      </c>
    </row>
    <row r="70" spans="2:7" ht="12.75">
      <c r="B70" s="1">
        <v>28</v>
      </c>
      <c r="C70" s="51">
        <v>38258</v>
      </c>
      <c r="D70" s="2" t="s">
        <v>105</v>
      </c>
      <c r="E70" s="2"/>
      <c r="F70" s="2">
        <v>25.75</v>
      </c>
      <c r="G70" s="3">
        <f t="shared" si="2"/>
        <v>2089.5599999999995</v>
      </c>
    </row>
    <row r="71" spans="2:7" ht="12.75">
      <c r="B71" s="1">
        <v>29</v>
      </c>
      <c r="C71" s="51">
        <v>38262</v>
      </c>
      <c r="D71" s="2" t="s">
        <v>66</v>
      </c>
      <c r="E71" s="2"/>
      <c r="F71" s="2">
        <v>98.04</v>
      </c>
      <c r="G71" s="3">
        <f t="shared" si="2"/>
        <v>1991.5199999999995</v>
      </c>
    </row>
    <row r="72" spans="2:7" ht="12.75">
      <c r="B72" s="1">
        <v>30</v>
      </c>
      <c r="C72" s="51">
        <v>38262</v>
      </c>
      <c r="D72" s="2" t="s">
        <v>23</v>
      </c>
      <c r="E72" s="2"/>
      <c r="F72" s="2">
        <v>24.75</v>
      </c>
      <c r="G72" s="3">
        <f t="shared" si="2"/>
        <v>1966.7699999999995</v>
      </c>
    </row>
    <row r="73" spans="2:7" ht="12.75">
      <c r="B73" s="1"/>
      <c r="C73" s="51">
        <v>38263</v>
      </c>
      <c r="D73" s="2" t="s">
        <v>109</v>
      </c>
      <c r="E73" s="2">
        <v>7</v>
      </c>
      <c r="F73" s="2"/>
      <c r="G73" s="3">
        <f t="shared" si="2"/>
        <v>1973.7699999999995</v>
      </c>
    </row>
    <row r="74" spans="2:7" ht="12.75">
      <c r="B74" s="1">
        <v>31</v>
      </c>
      <c r="C74" s="51">
        <v>38275</v>
      </c>
      <c r="D74" s="2" t="s">
        <v>23</v>
      </c>
      <c r="E74" s="2"/>
      <c r="F74" s="2">
        <v>47.65</v>
      </c>
      <c r="G74" s="3">
        <f t="shared" si="2"/>
        <v>1926.1199999999994</v>
      </c>
    </row>
    <row r="75" spans="2:7" ht="12.75">
      <c r="B75" s="1">
        <v>32</v>
      </c>
      <c r="C75" s="51">
        <v>38276</v>
      </c>
      <c r="D75" s="2" t="s">
        <v>110</v>
      </c>
      <c r="E75" s="2"/>
      <c r="F75" s="2">
        <v>103.41</v>
      </c>
      <c r="G75" s="3">
        <f t="shared" si="2"/>
        <v>1822.7099999999994</v>
      </c>
    </row>
    <row r="76" spans="2:7" ht="12.75">
      <c r="B76" s="1">
        <v>33</v>
      </c>
      <c r="C76" s="51">
        <v>38277</v>
      </c>
      <c r="D76" s="2" t="s">
        <v>111</v>
      </c>
      <c r="E76" s="2"/>
      <c r="F76" s="2">
        <v>4.8</v>
      </c>
      <c r="G76" s="3">
        <f t="shared" si="2"/>
        <v>1817.9099999999994</v>
      </c>
    </row>
    <row r="77" spans="2:7" ht="12.75">
      <c r="B77" s="1"/>
      <c r="C77" s="51">
        <v>38277</v>
      </c>
      <c r="D77" s="2" t="s">
        <v>112</v>
      </c>
      <c r="E77" s="2">
        <v>7</v>
      </c>
      <c r="F77" s="2"/>
      <c r="G77" s="3">
        <f t="shared" si="2"/>
        <v>1824.9099999999994</v>
      </c>
    </row>
    <row r="78" spans="2:7" ht="12.75">
      <c r="B78" s="1"/>
      <c r="C78" s="51">
        <v>38277</v>
      </c>
      <c r="D78" s="2" t="s">
        <v>113</v>
      </c>
      <c r="E78" s="2">
        <v>14</v>
      </c>
      <c r="F78" s="2"/>
      <c r="G78" s="3">
        <f t="shared" si="2"/>
        <v>1838.9099999999994</v>
      </c>
    </row>
    <row r="79" spans="2:7" ht="12.75">
      <c r="B79" s="1"/>
      <c r="C79" s="51">
        <v>38277</v>
      </c>
      <c r="D79" s="2" t="s">
        <v>114</v>
      </c>
      <c r="E79" s="2">
        <v>7</v>
      </c>
      <c r="F79" s="2"/>
      <c r="G79" s="3">
        <f t="shared" si="2"/>
        <v>1845.9099999999994</v>
      </c>
    </row>
    <row r="80" spans="2:7" ht="12.75">
      <c r="B80" s="1"/>
      <c r="C80" s="51">
        <v>38277</v>
      </c>
      <c r="D80" s="2" t="s">
        <v>115</v>
      </c>
      <c r="E80" s="2">
        <v>2.5</v>
      </c>
      <c r="F80" s="2"/>
      <c r="G80" s="3">
        <f t="shared" si="2"/>
        <v>1848.4099999999994</v>
      </c>
    </row>
    <row r="81" spans="2:7" ht="12.75">
      <c r="B81" s="1">
        <v>34</v>
      </c>
      <c r="C81" s="51">
        <v>38287</v>
      </c>
      <c r="D81" s="2" t="s">
        <v>116</v>
      </c>
      <c r="E81" s="2"/>
      <c r="F81" s="2">
        <v>497.7</v>
      </c>
      <c r="G81" s="3">
        <f t="shared" si="2"/>
        <v>1350.7099999999994</v>
      </c>
    </row>
    <row r="82" spans="2:7" ht="12.75">
      <c r="B82" s="1">
        <v>35</v>
      </c>
      <c r="C82" s="51">
        <v>38293</v>
      </c>
      <c r="D82" s="2" t="s">
        <v>66</v>
      </c>
      <c r="E82" s="2"/>
      <c r="F82" s="2">
        <v>14.81</v>
      </c>
      <c r="G82" s="3">
        <f t="shared" si="2"/>
        <v>1335.8999999999994</v>
      </c>
    </row>
    <row r="83" spans="2:7" ht="12.75">
      <c r="B83" s="1">
        <v>36</v>
      </c>
      <c r="C83" s="51">
        <v>38294</v>
      </c>
      <c r="D83" s="2" t="s">
        <v>60</v>
      </c>
      <c r="E83" s="2"/>
      <c r="F83" s="2">
        <v>41.33</v>
      </c>
      <c r="G83" s="3">
        <f t="shared" si="2"/>
        <v>1294.5699999999995</v>
      </c>
    </row>
    <row r="84" spans="2:7" ht="12.75">
      <c r="B84" s="1">
        <v>37</v>
      </c>
      <c r="C84" s="51">
        <v>38294</v>
      </c>
      <c r="D84" s="2" t="s">
        <v>60</v>
      </c>
      <c r="E84" s="2"/>
      <c r="F84" s="2">
        <v>1.2</v>
      </c>
      <c r="G84" s="3">
        <f t="shared" si="2"/>
        <v>1293.3699999999994</v>
      </c>
    </row>
    <row r="85" spans="2:7" ht="12.75">
      <c r="B85" s="1">
        <v>38</v>
      </c>
      <c r="C85" s="51">
        <v>38294</v>
      </c>
      <c r="D85" s="2" t="s">
        <v>66</v>
      </c>
      <c r="E85" s="2"/>
      <c r="F85" s="2">
        <v>4.98</v>
      </c>
      <c r="G85" s="3">
        <f t="shared" si="2"/>
        <v>1288.3899999999994</v>
      </c>
    </row>
    <row r="86" spans="2:7" ht="12.75">
      <c r="B86" s="1"/>
      <c r="C86" s="51">
        <v>38307</v>
      </c>
      <c r="D86" s="2" t="s">
        <v>117</v>
      </c>
      <c r="E86" s="2">
        <v>21</v>
      </c>
      <c r="F86" s="2"/>
      <c r="G86" s="3">
        <f t="shared" si="2"/>
        <v>1309.3899999999994</v>
      </c>
    </row>
    <row r="87" spans="2:7" ht="12.75">
      <c r="B87" s="1"/>
      <c r="C87" s="51">
        <v>38315</v>
      </c>
      <c r="D87" s="2" t="s">
        <v>118</v>
      </c>
      <c r="E87" s="2">
        <v>14</v>
      </c>
      <c r="F87" s="2"/>
      <c r="G87" s="3">
        <f t="shared" si="2"/>
        <v>1323.3899999999994</v>
      </c>
    </row>
    <row r="88" spans="2:7" ht="12.75">
      <c r="B88" s="1">
        <v>39</v>
      </c>
      <c r="C88" s="51">
        <v>38316</v>
      </c>
      <c r="D88" s="2" t="s">
        <v>119</v>
      </c>
      <c r="E88" s="2"/>
      <c r="F88" s="2">
        <v>80</v>
      </c>
      <c r="G88" s="3">
        <f t="shared" si="2"/>
        <v>1243.3899999999994</v>
      </c>
    </row>
    <row r="89" spans="2:7" ht="12.75">
      <c r="B89" s="1">
        <v>40</v>
      </c>
      <c r="C89" s="51">
        <v>38318</v>
      </c>
      <c r="D89" s="2" t="s">
        <v>120</v>
      </c>
      <c r="E89" s="2"/>
      <c r="F89" s="2">
        <v>203.9</v>
      </c>
      <c r="G89" s="3">
        <f t="shared" si="2"/>
        <v>1039.4899999999993</v>
      </c>
    </row>
    <row r="90" spans="2:7" ht="12.75">
      <c r="B90" s="1">
        <v>41</v>
      </c>
      <c r="C90" s="51">
        <v>38319</v>
      </c>
      <c r="D90" s="2" t="s">
        <v>121</v>
      </c>
      <c r="E90" s="2"/>
      <c r="F90" s="2">
        <v>110</v>
      </c>
      <c r="G90" s="3">
        <f t="shared" si="2"/>
        <v>929.4899999999993</v>
      </c>
    </row>
    <row r="91" spans="2:7" ht="12.75">
      <c r="B91" s="1"/>
      <c r="C91" s="51">
        <v>38319</v>
      </c>
      <c r="D91" s="2" t="s">
        <v>122</v>
      </c>
      <c r="E91" s="2">
        <v>714</v>
      </c>
      <c r="F91" s="2"/>
      <c r="G91" s="3">
        <f t="shared" si="2"/>
        <v>1643.4899999999993</v>
      </c>
    </row>
    <row r="92" spans="2:7" ht="13.5" thickBot="1">
      <c r="B92" s="1"/>
      <c r="C92" s="51">
        <v>38319</v>
      </c>
      <c r="D92" s="2" t="s">
        <v>124</v>
      </c>
      <c r="E92" s="2"/>
      <c r="F92" s="2">
        <v>0.09</v>
      </c>
      <c r="G92" s="3">
        <f t="shared" si="2"/>
        <v>1643.3999999999994</v>
      </c>
    </row>
    <row r="93" spans="1:7" s="4" customFormat="1" ht="16.5" thickBot="1">
      <c r="A93" s="58"/>
      <c r="B93" s="37"/>
      <c r="C93" s="38"/>
      <c r="D93" s="38" t="s">
        <v>127</v>
      </c>
      <c r="E93" s="38">
        <f>SUM(E4:E91)</f>
        <v>4059.5</v>
      </c>
      <c r="F93" s="57">
        <f>SUM(F4:F92)</f>
        <v>4158.9</v>
      </c>
      <c r="G93" s="54">
        <f>+G92</f>
        <v>1643.3999999999994</v>
      </c>
    </row>
    <row r="94" ht="12.75">
      <c r="C94" s="50"/>
    </row>
    <row r="95" ht="12.75">
      <c r="C95" s="50"/>
    </row>
    <row r="97" ht="12.75">
      <c r="C97" s="50"/>
    </row>
    <row r="98" ht="12.75">
      <c r="C98" s="50"/>
    </row>
    <row r="100" ht="12.75">
      <c r="C100" s="50"/>
    </row>
    <row r="102" ht="12.75">
      <c r="C102" s="50"/>
    </row>
    <row r="104" ht="12.75">
      <c r="C104" s="50"/>
    </row>
    <row r="105" ht="12.75">
      <c r="C105" s="50"/>
    </row>
    <row r="106" ht="12.75">
      <c r="C106" s="50"/>
    </row>
    <row r="107" ht="12.75">
      <c r="C107" s="50"/>
    </row>
  </sheetData>
  <mergeCells count="1">
    <mergeCell ref="B1:G1"/>
  </mergeCells>
  <printOptions horizontalCentered="1"/>
  <pageMargins left="0.984251968503937" right="0.75" top="1" bottom="1" header="0" footer="0"/>
  <pageSetup fitToHeight="2" fitToWidth="1" horizontalDpi="300" verticalDpi="300" orientation="portrait" paperSize="9" scale="74" r:id="rId3"/>
  <colBreaks count="1" manualBreakCount="1">
    <brk id="7" max="65535" man="1"/>
  </colBreaks>
  <legacyDrawing r:id="rId2"/>
  <oleObjects>
    <oleObject progId="Word.Document.8" shapeId="235344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view="pageBreakPreview" zoomScale="60" workbookViewId="0" topLeftCell="B1">
      <selection activeCell="I2" sqref="I2"/>
    </sheetView>
  </sheetViews>
  <sheetFormatPr defaultColWidth="11.421875" defaultRowHeight="12.75"/>
  <cols>
    <col min="1" max="1" width="12.57421875" style="0" hidden="1" customWidth="1"/>
    <col min="2" max="2" width="14.421875" style="0" customWidth="1"/>
    <col min="3" max="3" width="12.57421875" style="0" bestFit="1" customWidth="1"/>
    <col min="4" max="4" width="46.7109375" style="0" bestFit="1" customWidth="1"/>
    <col min="5" max="5" width="11.421875" style="0" hidden="1" customWidth="1"/>
    <col min="6" max="6" width="13.140625" style="0" bestFit="1" customWidth="1"/>
  </cols>
  <sheetData>
    <row r="1" spans="1:6" ht="126.75" customHeight="1" thickBot="1">
      <c r="A1" s="49"/>
      <c r="B1" s="112" t="s">
        <v>128</v>
      </c>
      <c r="C1" s="113"/>
      <c r="D1" s="113"/>
      <c r="E1" s="113"/>
      <c r="F1" s="116"/>
    </row>
    <row r="2" spans="1:6" s="44" customFormat="1" ht="18.75" thickBot="1">
      <c r="A2" s="41" t="s">
        <v>43</v>
      </c>
      <c r="B2" s="41" t="s">
        <v>44</v>
      </c>
      <c r="C2" s="42" t="s">
        <v>25</v>
      </c>
      <c r="D2" s="42" t="s">
        <v>26</v>
      </c>
      <c r="E2" s="42" t="s">
        <v>6</v>
      </c>
      <c r="F2" s="43" t="s">
        <v>13</v>
      </c>
    </row>
    <row r="3" spans="1:6" ht="12.75">
      <c r="A3" s="1">
        <v>1</v>
      </c>
      <c r="B3" s="1">
        <v>8</v>
      </c>
      <c r="C3" s="51">
        <v>38084</v>
      </c>
      <c r="D3" s="2" t="s">
        <v>23</v>
      </c>
      <c r="E3" s="2"/>
      <c r="F3" s="3">
        <v>3.9</v>
      </c>
    </row>
    <row r="4" spans="1:6" ht="12.75">
      <c r="A4" s="1">
        <v>1</v>
      </c>
      <c r="B4" s="1">
        <v>30</v>
      </c>
      <c r="C4" s="51">
        <v>38262</v>
      </c>
      <c r="D4" s="2" t="s">
        <v>23</v>
      </c>
      <c r="E4" s="2"/>
      <c r="F4" s="3">
        <v>24.75</v>
      </c>
    </row>
    <row r="5" spans="1:6" ht="12.75">
      <c r="A5" s="1">
        <v>1</v>
      </c>
      <c r="B5" s="1">
        <v>31</v>
      </c>
      <c r="C5" s="51">
        <v>38275</v>
      </c>
      <c r="D5" s="2" t="s">
        <v>23</v>
      </c>
      <c r="E5" s="2"/>
      <c r="F5" s="3">
        <v>47.65</v>
      </c>
    </row>
    <row r="6" spans="1:6" ht="12.75">
      <c r="A6" s="1">
        <v>1</v>
      </c>
      <c r="B6" s="1">
        <v>1</v>
      </c>
      <c r="C6" s="51">
        <v>37966</v>
      </c>
      <c r="D6" s="2" t="s">
        <v>60</v>
      </c>
      <c r="E6" s="2"/>
      <c r="F6" s="3">
        <v>9.05</v>
      </c>
    </row>
    <row r="7" spans="1:6" ht="12.75">
      <c r="A7" s="1">
        <v>1</v>
      </c>
      <c r="B7" s="1">
        <v>12</v>
      </c>
      <c r="C7" s="51">
        <v>38103</v>
      </c>
      <c r="D7" s="2" t="s">
        <v>60</v>
      </c>
      <c r="E7" s="2"/>
      <c r="F7" s="3">
        <v>54.65</v>
      </c>
    </row>
    <row r="8" spans="1:6" ht="12.75">
      <c r="A8" s="1">
        <v>1</v>
      </c>
      <c r="B8" s="1">
        <v>36</v>
      </c>
      <c r="C8" s="51">
        <v>38294</v>
      </c>
      <c r="D8" s="2" t="s">
        <v>60</v>
      </c>
      <c r="E8" s="2"/>
      <c r="F8" s="3">
        <v>41.33</v>
      </c>
    </row>
    <row r="9" spans="1:6" ht="12.75">
      <c r="A9" s="1">
        <v>1</v>
      </c>
      <c r="B9" s="1">
        <v>37</v>
      </c>
      <c r="C9" s="51">
        <v>38294</v>
      </c>
      <c r="D9" s="2" t="s">
        <v>60</v>
      </c>
      <c r="E9" s="2"/>
      <c r="F9" s="3">
        <v>1.2</v>
      </c>
    </row>
    <row r="10" spans="1:6" ht="12.75">
      <c r="A10" s="1">
        <v>1</v>
      </c>
      <c r="B10" s="1">
        <v>24</v>
      </c>
      <c r="C10" s="51">
        <v>38168</v>
      </c>
      <c r="D10" s="2" t="s">
        <v>105</v>
      </c>
      <c r="E10" s="2"/>
      <c r="F10" s="3">
        <v>6.79</v>
      </c>
    </row>
    <row r="11" spans="1:6" ht="12.75">
      <c r="A11" s="1">
        <v>1</v>
      </c>
      <c r="B11" s="1">
        <v>28</v>
      </c>
      <c r="C11" s="51">
        <v>38258</v>
      </c>
      <c r="D11" s="2" t="s">
        <v>105</v>
      </c>
      <c r="E11" s="2"/>
      <c r="F11" s="3">
        <v>25.75</v>
      </c>
    </row>
    <row r="12" spans="1:6" s="4" customFormat="1" ht="13.5" thickBot="1">
      <c r="A12" s="61"/>
      <c r="B12" s="45"/>
      <c r="C12" s="47"/>
      <c r="D12" s="46" t="s">
        <v>48</v>
      </c>
      <c r="E12" s="46"/>
      <c r="F12" s="48">
        <f>SUM(F3:F11)</f>
        <v>215.06999999999996</v>
      </c>
    </row>
    <row r="13" spans="1:6" ht="12.75">
      <c r="A13" s="1">
        <v>2</v>
      </c>
      <c r="B13" s="1">
        <v>26</v>
      </c>
      <c r="C13" s="51">
        <v>38172</v>
      </c>
      <c r="D13" s="2" t="s">
        <v>106</v>
      </c>
      <c r="E13" s="2"/>
      <c r="F13" s="3">
        <v>270</v>
      </c>
    </row>
    <row r="14" spans="1:6" ht="12.75">
      <c r="A14" s="1">
        <v>2</v>
      </c>
      <c r="B14" s="1">
        <v>9</v>
      </c>
      <c r="C14" s="51">
        <v>38092</v>
      </c>
      <c r="D14" s="2" t="s">
        <v>78</v>
      </c>
      <c r="E14" s="2"/>
      <c r="F14" s="3">
        <v>5.29</v>
      </c>
    </row>
    <row r="15" spans="1:6" ht="12.75">
      <c r="A15" s="1">
        <v>2</v>
      </c>
      <c r="B15" s="1">
        <v>11</v>
      </c>
      <c r="C15" s="51">
        <v>38101</v>
      </c>
      <c r="D15" s="2" t="s">
        <v>78</v>
      </c>
      <c r="E15" s="2"/>
      <c r="F15" s="3">
        <v>95.3</v>
      </c>
    </row>
    <row r="16" spans="1:6" ht="12.75">
      <c r="A16" s="1">
        <v>2</v>
      </c>
      <c r="B16" s="1">
        <v>13</v>
      </c>
      <c r="C16" s="51">
        <v>38102</v>
      </c>
      <c r="D16" s="2" t="s">
        <v>78</v>
      </c>
      <c r="E16" s="2"/>
      <c r="F16" s="3">
        <v>7</v>
      </c>
    </row>
    <row r="17" spans="1:6" ht="12.75">
      <c r="A17" s="1">
        <v>2</v>
      </c>
      <c r="B17" s="1">
        <v>10</v>
      </c>
      <c r="C17" s="51">
        <v>38100</v>
      </c>
      <c r="D17" s="2" t="s">
        <v>79</v>
      </c>
      <c r="E17" s="2"/>
      <c r="F17" s="3">
        <v>1.14</v>
      </c>
    </row>
    <row r="18" spans="1:6" ht="12.75">
      <c r="A18" s="1">
        <v>2</v>
      </c>
      <c r="B18" s="1">
        <v>33</v>
      </c>
      <c r="C18" s="51">
        <v>38277</v>
      </c>
      <c r="D18" s="2" t="s">
        <v>111</v>
      </c>
      <c r="E18" s="2"/>
      <c r="F18" s="3">
        <v>4.8</v>
      </c>
    </row>
    <row r="19" spans="1:6" ht="12.75">
      <c r="A19" s="1">
        <v>2</v>
      </c>
      <c r="B19" s="1">
        <v>32</v>
      </c>
      <c r="C19" s="51">
        <v>38276</v>
      </c>
      <c r="D19" s="2" t="s">
        <v>110</v>
      </c>
      <c r="E19" s="2"/>
      <c r="F19" s="3">
        <v>103.41</v>
      </c>
    </row>
    <row r="20" spans="1:6" ht="12.75">
      <c r="A20" s="1">
        <v>2</v>
      </c>
      <c r="B20" s="1">
        <v>18</v>
      </c>
      <c r="C20" s="51">
        <v>38135</v>
      </c>
      <c r="D20" s="2" t="s">
        <v>78</v>
      </c>
      <c r="E20" s="2"/>
      <c r="F20" s="3">
        <v>9.19</v>
      </c>
    </row>
    <row r="21" spans="1:6" ht="12.75">
      <c r="A21" s="1">
        <v>2</v>
      </c>
      <c r="B21" s="1">
        <v>22</v>
      </c>
      <c r="C21" s="51">
        <v>38150</v>
      </c>
      <c r="D21" s="2" t="s">
        <v>102</v>
      </c>
      <c r="E21" s="2"/>
      <c r="F21" s="3">
        <v>837</v>
      </c>
    </row>
    <row r="22" spans="1:6" ht="12.75">
      <c r="A22" s="1">
        <v>2</v>
      </c>
      <c r="B22" s="1">
        <v>23</v>
      </c>
      <c r="C22" s="51">
        <v>38150</v>
      </c>
      <c r="D22" s="2" t="s">
        <v>103</v>
      </c>
      <c r="E22" s="2"/>
      <c r="F22" s="3">
        <v>999</v>
      </c>
    </row>
    <row r="23" spans="1:6" ht="12.75">
      <c r="A23" s="1">
        <v>2</v>
      </c>
      <c r="B23" s="1">
        <v>34</v>
      </c>
      <c r="C23" s="51">
        <v>38287</v>
      </c>
      <c r="D23" s="2" t="s">
        <v>116</v>
      </c>
      <c r="E23" s="2"/>
      <c r="F23" s="3">
        <v>497.7</v>
      </c>
    </row>
    <row r="24" spans="1:6" s="4" customFormat="1" ht="13.5" thickBot="1">
      <c r="A24" s="61"/>
      <c r="B24" s="45"/>
      <c r="C24" s="47"/>
      <c r="D24" s="46" t="s">
        <v>49</v>
      </c>
      <c r="E24" s="46"/>
      <c r="F24" s="48">
        <f>SUM(F13:F23)</f>
        <v>2829.83</v>
      </c>
    </row>
    <row r="25" spans="1:6" ht="12.75">
      <c r="A25" s="1">
        <v>3</v>
      </c>
      <c r="B25" s="1">
        <v>15</v>
      </c>
      <c r="C25" s="51">
        <v>38105</v>
      </c>
      <c r="D25" s="2" t="s">
        <v>47</v>
      </c>
      <c r="E25" s="2"/>
      <c r="F25" s="3">
        <v>195</v>
      </c>
    </row>
    <row r="26" spans="1:6" ht="12.75">
      <c r="A26" s="1">
        <v>3</v>
      </c>
      <c r="B26" s="1">
        <v>39</v>
      </c>
      <c r="C26" s="51">
        <v>38316</v>
      </c>
      <c r="D26" s="2" t="s">
        <v>119</v>
      </c>
      <c r="E26" s="2"/>
      <c r="F26" s="3">
        <v>80</v>
      </c>
    </row>
    <row r="27" spans="1:6" ht="12.75">
      <c r="A27" s="1">
        <v>3</v>
      </c>
      <c r="B27" s="1">
        <v>41</v>
      </c>
      <c r="C27" s="51">
        <v>38319</v>
      </c>
      <c r="D27" s="2" t="s">
        <v>121</v>
      </c>
      <c r="E27" s="2"/>
      <c r="F27" s="3">
        <v>110</v>
      </c>
    </row>
    <row r="28" spans="1:6" ht="12.75">
      <c r="A28" s="1">
        <v>3</v>
      </c>
      <c r="B28" s="1">
        <v>4</v>
      </c>
      <c r="C28" s="51">
        <v>38039</v>
      </c>
      <c r="D28" s="2" t="s">
        <v>67</v>
      </c>
      <c r="E28" s="2"/>
      <c r="F28" s="3">
        <v>100</v>
      </c>
    </row>
    <row r="29" spans="1:6" ht="12.75">
      <c r="A29" s="1">
        <v>3</v>
      </c>
      <c r="B29" s="1">
        <v>40</v>
      </c>
      <c r="C29" s="51">
        <v>38318</v>
      </c>
      <c r="D29" s="2" t="s">
        <v>120</v>
      </c>
      <c r="E29" s="2"/>
      <c r="F29" s="3">
        <v>203.9</v>
      </c>
    </row>
    <row r="30" spans="1:6" s="4" customFormat="1" ht="13.5" thickBot="1">
      <c r="A30" s="61"/>
      <c r="B30" s="45"/>
      <c r="C30" s="47"/>
      <c r="D30" s="46" t="s">
        <v>123</v>
      </c>
      <c r="E30" s="46"/>
      <c r="F30" s="48">
        <f>SUM(F25:F29)</f>
        <v>688.9</v>
      </c>
    </row>
    <row r="31" spans="1:6" ht="12.75">
      <c r="A31" s="1">
        <v>4</v>
      </c>
      <c r="B31" s="1">
        <v>3</v>
      </c>
      <c r="C31" s="51">
        <v>37974</v>
      </c>
      <c r="D31" s="2" t="s">
        <v>66</v>
      </c>
      <c r="E31" s="2"/>
      <c r="F31" s="3">
        <v>0.26</v>
      </c>
    </row>
    <row r="32" spans="1:6" ht="12.75">
      <c r="A32" s="1">
        <v>4</v>
      </c>
      <c r="B32" s="1">
        <v>7</v>
      </c>
      <c r="C32" s="51">
        <v>38083</v>
      </c>
      <c r="D32" s="2" t="s">
        <v>66</v>
      </c>
      <c r="E32" s="2"/>
      <c r="F32" s="3">
        <v>89.91</v>
      </c>
    </row>
    <row r="33" spans="1:6" ht="12.75">
      <c r="A33" s="1">
        <v>4</v>
      </c>
      <c r="B33" s="1">
        <v>17</v>
      </c>
      <c r="C33" s="51">
        <v>38124</v>
      </c>
      <c r="D33" s="2" t="s">
        <v>66</v>
      </c>
      <c r="E33" s="2"/>
      <c r="F33" s="3">
        <v>17.28</v>
      </c>
    </row>
    <row r="34" spans="1:6" ht="12.75">
      <c r="A34" s="1">
        <v>4</v>
      </c>
      <c r="B34" s="1">
        <v>19</v>
      </c>
      <c r="C34" s="51">
        <v>38137</v>
      </c>
      <c r="D34" s="2" t="s">
        <v>66</v>
      </c>
      <c r="E34" s="2"/>
      <c r="F34" s="3">
        <v>5.94</v>
      </c>
    </row>
    <row r="35" spans="1:6" ht="12.75">
      <c r="A35" s="1">
        <v>4</v>
      </c>
      <c r="B35" s="1">
        <v>25</v>
      </c>
      <c r="C35" s="51">
        <v>38172</v>
      </c>
      <c r="D35" s="2" t="s">
        <v>66</v>
      </c>
      <c r="E35" s="2"/>
      <c r="F35" s="3">
        <v>4.8</v>
      </c>
    </row>
    <row r="36" spans="1:6" ht="12.75">
      <c r="A36" s="1">
        <v>4</v>
      </c>
      <c r="B36" s="1">
        <v>29</v>
      </c>
      <c r="C36" s="51">
        <v>38262</v>
      </c>
      <c r="D36" s="2" t="s">
        <v>66</v>
      </c>
      <c r="E36" s="2"/>
      <c r="F36" s="3">
        <v>98.04</v>
      </c>
    </row>
    <row r="37" spans="1:6" ht="12.75">
      <c r="A37" s="1">
        <v>4</v>
      </c>
      <c r="B37" s="1">
        <v>35</v>
      </c>
      <c r="C37" s="51">
        <v>38293</v>
      </c>
      <c r="D37" s="2" t="s">
        <v>66</v>
      </c>
      <c r="E37" s="2"/>
      <c r="F37" s="3">
        <v>14.81</v>
      </c>
    </row>
    <row r="38" spans="1:6" ht="12.75">
      <c r="A38" s="1">
        <v>4</v>
      </c>
      <c r="B38" s="1">
        <v>38</v>
      </c>
      <c r="C38" s="51">
        <v>38294</v>
      </c>
      <c r="D38" s="2" t="s">
        <v>66</v>
      </c>
      <c r="E38" s="2"/>
      <c r="F38" s="3">
        <v>4.98</v>
      </c>
    </row>
    <row r="39" spans="1:6" ht="12.75">
      <c r="A39" s="1">
        <v>4</v>
      </c>
      <c r="B39" s="1">
        <v>16</v>
      </c>
      <c r="C39" s="51">
        <v>38115</v>
      </c>
      <c r="D39" s="2" t="s">
        <v>45</v>
      </c>
      <c r="E39" s="2"/>
      <c r="F39" s="3">
        <v>54</v>
      </c>
    </row>
    <row r="40" spans="1:6" s="4" customFormat="1" ht="13.5" thickBot="1">
      <c r="A40" s="61"/>
      <c r="B40" s="45"/>
      <c r="C40" s="47"/>
      <c r="D40" s="46" t="s">
        <v>50</v>
      </c>
      <c r="E40" s="46"/>
      <c r="F40" s="48">
        <f>SUM(F31:F39)</f>
        <v>290.02</v>
      </c>
    </row>
    <row r="41" spans="1:6" ht="12.75">
      <c r="A41" s="1">
        <v>5</v>
      </c>
      <c r="B41" s="1">
        <v>14</v>
      </c>
      <c r="C41" s="51">
        <v>38106</v>
      </c>
      <c r="D41" s="2" t="s">
        <v>22</v>
      </c>
      <c r="E41" s="2"/>
      <c r="F41" s="3">
        <v>4.6</v>
      </c>
    </row>
    <row r="42" spans="1:6" ht="12.75">
      <c r="A42" s="1">
        <v>5</v>
      </c>
      <c r="B42" s="1">
        <v>21</v>
      </c>
      <c r="C42" s="51">
        <v>38146</v>
      </c>
      <c r="D42" s="2" t="s">
        <v>22</v>
      </c>
      <c r="E42" s="2"/>
      <c r="F42" s="3">
        <v>4.6</v>
      </c>
    </row>
    <row r="43" spans="1:6" ht="12.75">
      <c r="A43" s="1">
        <v>5</v>
      </c>
      <c r="B43" s="1">
        <v>27</v>
      </c>
      <c r="C43" s="51">
        <v>38225</v>
      </c>
      <c r="D43" s="2" t="s">
        <v>22</v>
      </c>
      <c r="E43" s="2"/>
      <c r="F43" s="3">
        <v>8</v>
      </c>
    </row>
    <row r="44" spans="1:6" ht="12.75">
      <c r="A44" s="1">
        <v>5</v>
      </c>
      <c r="B44" s="1">
        <v>20</v>
      </c>
      <c r="C44" s="51">
        <v>38139</v>
      </c>
      <c r="D44" s="2" t="s">
        <v>95</v>
      </c>
      <c r="E44" s="2"/>
      <c r="F44" s="3">
        <v>33.79</v>
      </c>
    </row>
    <row r="45" spans="2:6" ht="12.75">
      <c r="B45" s="1"/>
      <c r="C45" s="51">
        <v>38319</v>
      </c>
      <c r="D45" s="2" t="s">
        <v>124</v>
      </c>
      <c r="E45" s="2"/>
      <c r="F45" s="55">
        <v>0.09</v>
      </c>
    </row>
    <row r="46" spans="1:6" s="4" customFormat="1" ht="13.5" thickBot="1">
      <c r="A46" s="61"/>
      <c r="B46" s="45"/>
      <c r="C46" s="47"/>
      <c r="D46" s="46" t="s">
        <v>51</v>
      </c>
      <c r="E46" s="46"/>
      <c r="F46" s="48">
        <f>SUM(F41:F45)</f>
        <v>51.08</v>
      </c>
    </row>
    <row r="47" spans="1:6" ht="12.75">
      <c r="A47" s="1">
        <v>6</v>
      </c>
      <c r="B47" s="1">
        <v>2</v>
      </c>
      <c r="C47" s="51">
        <v>37968</v>
      </c>
      <c r="D47" s="2" t="s">
        <v>63</v>
      </c>
      <c r="E47" s="2"/>
      <c r="F47" s="3">
        <v>18</v>
      </c>
    </row>
    <row r="48" spans="1:6" ht="12.75">
      <c r="A48" s="1">
        <v>6</v>
      </c>
      <c r="B48" s="1">
        <v>6</v>
      </c>
      <c r="C48" s="51">
        <v>38057</v>
      </c>
      <c r="D48" s="2" t="s">
        <v>63</v>
      </c>
      <c r="E48" s="2"/>
      <c r="F48" s="3">
        <v>30</v>
      </c>
    </row>
    <row r="49" spans="1:6" ht="12.75">
      <c r="A49" s="1">
        <v>6</v>
      </c>
      <c r="B49" s="1">
        <v>5</v>
      </c>
      <c r="C49" s="51">
        <v>38045</v>
      </c>
      <c r="D49" s="2" t="s">
        <v>46</v>
      </c>
      <c r="E49" s="2"/>
      <c r="F49" s="3">
        <v>36</v>
      </c>
    </row>
    <row r="50" spans="1:6" s="4" customFormat="1" ht="13.5" thickBot="1">
      <c r="A50" s="62"/>
      <c r="B50" s="35"/>
      <c r="C50" s="36"/>
      <c r="D50" s="36" t="s">
        <v>52</v>
      </c>
      <c r="E50" s="36"/>
      <c r="F50" s="39">
        <f>SUM(F47:F49)</f>
        <v>84</v>
      </c>
    </row>
    <row r="51" spans="1:6" s="4" customFormat="1" ht="16.5" thickBot="1">
      <c r="A51" s="58"/>
      <c r="B51" s="37"/>
      <c r="C51" s="38"/>
      <c r="D51" s="38" t="s">
        <v>24</v>
      </c>
      <c r="E51" s="38" t="e">
        <f>SUM(#REF!)</f>
        <v>#REF!</v>
      </c>
      <c r="F51" s="40">
        <f>+F50+F46+F40+F30+F24+F12</f>
        <v>4158.9</v>
      </c>
    </row>
    <row r="52" ht="12.75">
      <c r="C52" s="50"/>
    </row>
    <row r="53" ht="12.75">
      <c r="E53" t="e">
        <f>SUM(E4:E52)</f>
        <v>#REF!</v>
      </c>
    </row>
    <row r="54" ht="12.75">
      <c r="C54" s="50"/>
    </row>
    <row r="55" ht="12.75">
      <c r="C55" s="50"/>
    </row>
    <row r="57" ht="12.75">
      <c r="C57" s="50"/>
    </row>
    <row r="58" ht="12.75">
      <c r="C58" s="50"/>
    </row>
    <row r="60" ht="12.75">
      <c r="C60" s="50"/>
    </row>
    <row r="62" ht="12.75">
      <c r="C62" s="50"/>
    </row>
    <row r="64" ht="12.75">
      <c r="C64" s="50"/>
    </row>
    <row r="65" ht="12.75">
      <c r="C65" s="50"/>
    </row>
    <row r="66" ht="12.75">
      <c r="C66" s="50"/>
    </row>
    <row r="67" ht="12.75">
      <c r="C67" s="50"/>
    </row>
  </sheetData>
  <mergeCells count="1">
    <mergeCell ref="B1:F1"/>
  </mergeCells>
  <printOptions verticalCentered="1"/>
  <pageMargins left="0.984251968503937" right="0.75" top="0.2362204724409449" bottom="1" header="0" footer="0"/>
  <pageSetup horizontalDpi="300" verticalDpi="300" orientation="portrait" paperSize="9" r:id="rId3"/>
  <legacyDrawing r:id="rId2"/>
  <oleObjects>
    <oleObject progId="Word.Document.8" shapeId="1644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tabSelected="1" view="pageBreakPreview" zoomScaleSheetLayoutView="100" workbookViewId="0" topLeftCell="A1">
      <selection activeCell="A3" sqref="A3"/>
    </sheetView>
  </sheetViews>
  <sheetFormatPr defaultColWidth="11.421875" defaultRowHeight="12.75"/>
  <cols>
    <col min="1" max="1" width="11.421875" style="63" customWidth="1"/>
    <col min="2" max="2" width="16.8515625" style="63" customWidth="1"/>
    <col min="3" max="3" width="31.140625" style="63" customWidth="1"/>
    <col min="4" max="5" width="13.140625" style="63" customWidth="1"/>
    <col min="6" max="16384" width="11.421875" style="63" customWidth="1"/>
  </cols>
  <sheetData>
    <row r="1" spans="1:6" ht="36.75" customHeight="1">
      <c r="A1" s="117" t="s">
        <v>129</v>
      </c>
      <c r="B1" s="117"/>
      <c r="C1" s="117"/>
      <c r="D1" s="117"/>
      <c r="E1" s="117"/>
      <c r="F1" s="117"/>
    </row>
    <row r="2" spans="1:3" ht="20.25" customHeight="1">
      <c r="A2" s="118" t="s">
        <v>159</v>
      </c>
      <c r="B2" s="118"/>
      <c r="C2" s="118"/>
    </row>
    <row r="3" ht="15"/>
    <row r="4" ht="15"/>
    <row r="5" ht="15.75" thickBot="1"/>
    <row r="6" spans="2:5" ht="15">
      <c r="B6" s="122" t="s">
        <v>130</v>
      </c>
      <c r="C6" s="123"/>
      <c r="D6" s="123"/>
      <c r="E6" s="124"/>
    </row>
    <row r="7" spans="2:5" ht="15">
      <c r="B7" s="125"/>
      <c r="C7" s="126"/>
      <c r="D7" s="126"/>
      <c r="E7" s="127"/>
    </row>
    <row r="8" spans="2:5" ht="16.5">
      <c r="B8" s="119" t="s">
        <v>6</v>
      </c>
      <c r="C8" s="120"/>
      <c r="D8" s="120"/>
      <c r="E8" s="121"/>
    </row>
    <row r="9" spans="1:5" ht="15">
      <c r="A9" s="64"/>
      <c r="B9" s="65"/>
      <c r="C9" s="66"/>
      <c r="D9" s="130" t="s">
        <v>28</v>
      </c>
      <c r="E9" s="131"/>
    </row>
    <row r="10" spans="1:5" ht="15">
      <c r="A10" s="64"/>
      <c r="B10" s="84" t="s">
        <v>136</v>
      </c>
      <c r="C10" s="75"/>
      <c r="D10" s="132">
        <v>3761.14</v>
      </c>
      <c r="E10" s="133"/>
    </row>
    <row r="11" spans="1:5" s="64" customFormat="1" ht="15">
      <c r="A11" s="63"/>
      <c r="B11" s="67" t="s">
        <v>144</v>
      </c>
      <c r="C11" s="79"/>
      <c r="D11" s="132">
        <v>3802</v>
      </c>
      <c r="E11" s="133"/>
    </row>
    <row r="12" spans="2:5" ht="15">
      <c r="B12" s="67" t="s">
        <v>148</v>
      </c>
      <c r="C12" s="79"/>
      <c r="D12" s="132">
        <v>25000</v>
      </c>
      <c r="E12" s="133"/>
    </row>
    <row r="13" spans="2:5" ht="15">
      <c r="B13" s="67" t="s">
        <v>137</v>
      </c>
      <c r="C13" s="78"/>
      <c r="D13" s="132">
        <v>1843</v>
      </c>
      <c r="E13" s="133"/>
    </row>
    <row r="14" spans="2:5" ht="15">
      <c r="B14" s="67" t="s">
        <v>10</v>
      </c>
      <c r="C14" s="78"/>
      <c r="D14" s="132">
        <v>1120</v>
      </c>
      <c r="E14" s="133"/>
    </row>
    <row r="15" spans="2:5" ht="15">
      <c r="B15" s="67" t="s">
        <v>145</v>
      </c>
      <c r="C15" s="78"/>
      <c r="D15" s="132">
        <v>275</v>
      </c>
      <c r="E15" s="133"/>
    </row>
    <row r="16" spans="2:5" ht="15">
      <c r="B16" s="67" t="s">
        <v>146</v>
      </c>
      <c r="C16" s="78"/>
      <c r="D16" s="132">
        <v>866</v>
      </c>
      <c r="E16" s="133"/>
    </row>
    <row r="17" spans="2:5" ht="15.75" thickBot="1">
      <c r="B17" s="70" t="s">
        <v>147</v>
      </c>
      <c r="C17" s="85"/>
      <c r="D17" s="134">
        <v>6</v>
      </c>
      <c r="E17" s="135"/>
    </row>
    <row r="18" spans="1:6" ht="15.75" thickBot="1">
      <c r="A18" s="64"/>
      <c r="B18" s="128" t="s">
        <v>12</v>
      </c>
      <c r="C18" s="129"/>
      <c r="D18" s="136">
        <f>SUM(D10:D17)</f>
        <v>36673.14</v>
      </c>
      <c r="E18" s="137"/>
      <c r="F18" s="93">
        <v>1</v>
      </c>
    </row>
    <row r="19" spans="2:5" ht="16.5">
      <c r="B19" s="119" t="s">
        <v>13</v>
      </c>
      <c r="C19" s="120"/>
      <c r="D19" s="120"/>
      <c r="E19" s="121"/>
    </row>
    <row r="20" spans="1:5" ht="15" customHeight="1">
      <c r="A20" s="64"/>
      <c r="B20" s="71"/>
      <c r="C20" s="72"/>
      <c r="D20" s="130" t="s">
        <v>28</v>
      </c>
      <c r="E20" s="131"/>
    </row>
    <row r="21" spans="1:5" s="64" customFormat="1" ht="12.75" customHeight="1">
      <c r="A21" s="63"/>
      <c r="B21" s="73" t="s">
        <v>156</v>
      </c>
      <c r="C21" s="74"/>
      <c r="D21" s="75"/>
      <c r="E21" s="76"/>
    </row>
    <row r="22" spans="1:6" s="64" customFormat="1" ht="12.75" customHeight="1">
      <c r="A22" s="63"/>
      <c r="B22" s="86" t="s">
        <v>149</v>
      </c>
      <c r="C22" s="74"/>
      <c r="D22" s="75">
        <v>819</v>
      </c>
      <c r="E22" s="76"/>
      <c r="F22" s="89"/>
    </row>
    <row r="23" spans="2:6" ht="15">
      <c r="B23" s="77" t="s">
        <v>138</v>
      </c>
      <c r="C23" s="68"/>
      <c r="D23" s="80">
        <v>12483</v>
      </c>
      <c r="E23" s="69"/>
      <c r="F23" s="90"/>
    </row>
    <row r="24" spans="2:6" ht="15">
      <c r="B24" s="77" t="s">
        <v>139</v>
      </c>
      <c r="C24" s="68"/>
      <c r="D24" s="80">
        <v>17000</v>
      </c>
      <c r="E24" s="69"/>
      <c r="F24" s="90"/>
    </row>
    <row r="25" spans="2:6" ht="15">
      <c r="B25" s="77" t="s">
        <v>131</v>
      </c>
      <c r="C25" s="68"/>
      <c r="D25" s="80">
        <v>881</v>
      </c>
      <c r="E25" s="69"/>
      <c r="F25" s="90"/>
    </row>
    <row r="26" spans="2:6" ht="15">
      <c r="B26" s="77" t="s">
        <v>140</v>
      </c>
      <c r="C26" s="68"/>
      <c r="D26" s="80">
        <v>81</v>
      </c>
      <c r="E26" s="69"/>
      <c r="F26" s="90"/>
    </row>
    <row r="27" spans="2:6" ht="15">
      <c r="B27" s="77" t="s">
        <v>141</v>
      </c>
      <c r="C27" s="68"/>
      <c r="D27" s="80">
        <v>550</v>
      </c>
      <c r="E27" s="69"/>
      <c r="F27" s="90"/>
    </row>
    <row r="28" spans="2:6" ht="15">
      <c r="B28" s="77" t="s">
        <v>142</v>
      </c>
      <c r="C28" s="68"/>
      <c r="D28" s="80">
        <v>900</v>
      </c>
      <c r="E28" s="69"/>
      <c r="F28" s="90"/>
    </row>
    <row r="29" spans="2:6" ht="15">
      <c r="B29" s="77" t="s">
        <v>143</v>
      </c>
      <c r="C29" s="68"/>
      <c r="D29" s="80">
        <v>1050</v>
      </c>
      <c r="E29" s="69"/>
      <c r="F29" s="90"/>
    </row>
    <row r="30" spans="2:6" ht="15">
      <c r="B30" s="77" t="s">
        <v>150</v>
      </c>
      <c r="C30" s="68"/>
      <c r="D30" s="80">
        <v>200</v>
      </c>
      <c r="E30" s="69"/>
      <c r="F30" s="90"/>
    </row>
    <row r="31" spans="2:6" ht="15">
      <c r="B31" s="77" t="s">
        <v>151</v>
      </c>
      <c r="C31" s="68"/>
      <c r="D31" s="80">
        <v>25.8</v>
      </c>
      <c r="E31" s="69"/>
      <c r="F31" s="91"/>
    </row>
    <row r="32" spans="2:6" ht="15">
      <c r="B32" s="140" t="s">
        <v>157</v>
      </c>
      <c r="C32" s="141"/>
      <c r="D32" s="80">
        <v>279</v>
      </c>
      <c r="E32" s="69"/>
      <c r="F32" s="91"/>
    </row>
    <row r="33" spans="2:6" ht="15">
      <c r="B33" s="77"/>
      <c r="C33" s="138" t="s">
        <v>153</v>
      </c>
      <c r="D33" s="138"/>
      <c r="E33" s="87">
        <f>SUM(D22:D32)</f>
        <v>34268.8</v>
      </c>
      <c r="F33" s="92">
        <v>0.934</v>
      </c>
    </row>
    <row r="34" spans="2:6" ht="15">
      <c r="B34" s="82" t="s">
        <v>158</v>
      </c>
      <c r="C34" s="68"/>
      <c r="D34" s="80"/>
      <c r="E34" s="69"/>
      <c r="F34" s="90"/>
    </row>
    <row r="35" spans="2:6" ht="15">
      <c r="B35" s="77"/>
      <c r="C35" s="138"/>
      <c r="D35" s="138"/>
      <c r="E35" s="87">
        <v>1748.23</v>
      </c>
      <c r="F35" s="92">
        <v>0.048</v>
      </c>
    </row>
    <row r="36" spans="2:6" ht="15" hidden="1">
      <c r="B36" s="77" t="s">
        <v>29</v>
      </c>
      <c r="C36" s="68"/>
      <c r="D36" s="80"/>
      <c r="E36" s="69"/>
      <c r="F36" s="90"/>
    </row>
    <row r="37" spans="2:6" ht="15" hidden="1">
      <c r="B37" s="77" t="s">
        <v>16</v>
      </c>
      <c r="C37" s="68"/>
      <c r="D37" s="80"/>
      <c r="E37" s="69"/>
      <c r="F37" s="90"/>
    </row>
    <row r="38" spans="2:6" ht="15" hidden="1">
      <c r="B38" s="77" t="s">
        <v>17</v>
      </c>
      <c r="C38" s="68"/>
      <c r="D38" s="80"/>
      <c r="E38" s="69"/>
      <c r="F38" s="90"/>
    </row>
    <row r="39" spans="2:6" ht="15" hidden="1">
      <c r="B39" s="77" t="s">
        <v>18</v>
      </c>
      <c r="C39" s="68"/>
      <c r="D39" s="80">
        <v>20</v>
      </c>
      <c r="E39" s="69"/>
      <c r="F39" s="90"/>
    </row>
    <row r="40" spans="2:6" ht="15">
      <c r="B40" s="73" t="s">
        <v>154</v>
      </c>
      <c r="C40" s="74"/>
      <c r="D40" s="81"/>
      <c r="E40" s="76"/>
      <c r="F40" s="90"/>
    </row>
    <row r="41" spans="2:6" ht="15">
      <c r="B41" s="77" t="s">
        <v>132</v>
      </c>
      <c r="C41" s="68"/>
      <c r="D41" s="80">
        <v>208.28</v>
      </c>
      <c r="E41" s="69"/>
      <c r="F41" s="90"/>
    </row>
    <row r="42" spans="2:6" ht="15">
      <c r="B42" s="77" t="s">
        <v>16</v>
      </c>
      <c r="C42" s="68"/>
      <c r="D42" s="80">
        <v>146</v>
      </c>
      <c r="E42" s="69"/>
      <c r="F42" s="90"/>
    </row>
    <row r="43" spans="2:6" ht="15">
      <c r="B43" s="77" t="s">
        <v>133</v>
      </c>
      <c r="C43" s="68"/>
      <c r="D43" s="80">
        <v>174</v>
      </c>
      <c r="E43" s="69"/>
      <c r="F43" s="90"/>
    </row>
    <row r="44" spans="2:6" ht="15">
      <c r="B44" s="77" t="s">
        <v>134</v>
      </c>
      <c r="C44" s="68"/>
      <c r="D44" s="80">
        <v>62.83</v>
      </c>
      <c r="E44" s="69"/>
      <c r="F44" s="90"/>
    </row>
    <row r="45" spans="2:6" ht="15">
      <c r="B45" s="77" t="s">
        <v>135</v>
      </c>
      <c r="C45" s="68"/>
      <c r="D45" s="80">
        <v>45</v>
      </c>
      <c r="E45" s="69"/>
      <c r="F45" s="90"/>
    </row>
    <row r="46" spans="2:6" ht="15">
      <c r="B46" s="77" t="s">
        <v>152</v>
      </c>
      <c r="C46" s="68"/>
      <c r="D46" s="80">
        <v>20</v>
      </c>
      <c r="E46" s="69"/>
      <c r="F46" s="91"/>
    </row>
    <row r="47" spans="2:6" ht="15.75" thickBot="1">
      <c r="B47" s="83"/>
      <c r="C47" s="139" t="s">
        <v>155</v>
      </c>
      <c r="D47" s="139"/>
      <c r="E47" s="88">
        <f>SUM(D41:D46)</f>
        <v>656.11</v>
      </c>
      <c r="F47" s="92">
        <v>0.018</v>
      </c>
    </row>
    <row r="48" spans="1:6" ht="15.75" thickBot="1">
      <c r="A48" s="64"/>
      <c r="B48" s="128" t="s">
        <v>21</v>
      </c>
      <c r="C48" s="129"/>
      <c r="D48" s="136">
        <f>SUM(D22:D32,E35,D41:D46)</f>
        <v>36673.14000000001</v>
      </c>
      <c r="E48" s="137"/>
      <c r="F48" s="93">
        <v>1</v>
      </c>
    </row>
    <row r="49" spans="1:5" s="64" customFormat="1" ht="15">
      <c r="A49" s="63"/>
      <c r="B49" s="63"/>
      <c r="C49" s="63"/>
      <c r="D49" s="63"/>
      <c r="E49" s="63"/>
    </row>
  </sheetData>
  <mergeCells count="23">
    <mergeCell ref="D17:E17"/>
    <mergeCell ref="D18:E18"/>
    <mergeCell ref="D20:E20"/>
    <mergeCell ref="D48:E48"/>
    <mergeCell ref="C33:D33"/>
    <mergeCell ref="C35:D35"/>
    <mergeCell ref="C47:D47"/>
    <mergeCell ref="B48:C48"/>
    <mergeCell ref="B32:C32"/>
    <mergeCell ref="D13:E13"/>
    <mergeCell ref="D14:E14"/>
    <mergeCell ref="D15:E15"/>
    <mergeCell ref="D16:E16"/>
    <mergeCell ref="A1:F1"/>
    <mergeCell ref="A2:C2"/>
    <mergeCell ref="B8:E8"/>
    <mergeCell ref="B19:E19"/>
    <mergeCell ref="B6:E7"/>
    <mergeCell ref="B18:C18"/>
    <mergeCell ref="D9:E9"/>
    <mergeCell ref="D10:E10"/>
    <mergeCell ref="D11:E11"/>
    <mergeCell ref="D12:E12"/>
  </mergeCells>
  <printOptions/>
  <pageMargins left="0.26" right="0.4" top="0.63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Abogados Asociados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ONGD PC</dc:creator>
  <cp:keywords/>
  <dc:description/>
  <cp:lastModifiedBy>User</cp:lastModifiedBy>
  <cp:lastPrinted>2008-04-26T11:26:34Z</cp:lastPrinted>
  <dcterms:created xsi:type="dcterms:W3CDTF">2001-12-13T02:47:04Z</dcterms:created>
  <dcterms:modified xsi:type="dcterms:W3CDTF">2008-08-19T10:25:20Z</dcterms:modified>
  <cp:category/>
  <cp:version/>
  <cp:contentType/>
  <cp:contentStatus/>
</cp:coreProperties>
</file>